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autoCompressPictures="0"/>
  <bookViews>
    <workbookView xWindow="165" yWindow="120" windowWidth="20730" windowHeight="11760" tabRatio="859" activeTab="2"/>
  </bookViews>
  <sheets>
    <sheet name="TABELA 1" sheetId="51" r:id="rId1"/>
    <sheet name="TABELA 2" sheetId="50" r:id="rId2"/>
    <sheet name="TABELA 3" sheetId="44" r:id="rId3"/>
    <sheet name="TABELA 4" sheetId="47" r:id="rId4"/>
    <sheet name="TABELA 5" sheetId="54" r:id="rId5"/>
    <sheet name="NOTA TÉCNICA" sheetId="53" r:id="rId6"/>
  </sheets>
  <definedNames>
    <definedName name="_xlnm.Print_Area" localSheetId="5">'NOTA TÉCNICA'!$A$1:$F$41</definedName>
    <definedName name="_xlnm.Print_Area" localSheetId="0">'TABELA 1'!$A$1:$AC$33</definedName>
    <definedName name="_xlnm.Print_Area" localSheetId="1">'TABELA 2'!$B$1:$S$53</definedName>
    <definedName name="_xlnm.Print_Area" localSheetId="2">'TABELA 3'!$A$1:$V$47</definedName>
    <definedName name="_xlnm.Print_Area" localSheetId="3">'TABELA 4'!$A$1:$Q$47</definedName>
    <definedName name="_xlnm.Print_Area" localSheetId="4">'TABELA 5'!$A$1:$G$39</definedName>
    <definedName name="_xlnm.Print_Titles" localSheetId="0">'TABELA 1'!$35:$37</definedName>
  </definedNames>
  <calcPr calcId="145621" concurrentCalc="0"/>
  <customWorkbookViews>
    <customWorkbookView name="emtu - Modo de exibição pessoal" guid="{56558400-5C8F-11D3-B1EA-0080ADA61F3E}" mergeInterval="0" personalView="1" maximized="1" windowWidth="636" windowHeight="318" tabRatio="713" activeSheetId="2" showComments="commIndAndComment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0" i="50" l="1"/>
  <c r="P23" i="50"/>
  <c r="P26" i="50"/>
  <c r="F17" i="50"/>
  <c r="F20" i="50"/>
  <c r="H18" i="51"/>
  <c r="C18" i="51"/>
  <c r="H14" i="51"/>
  <c r="C14" i="51"/>
  <c r="G9" i="51"/>
  <c r="K14" i="50"/>
  <c r="O14" i="51"/>
  <c r="T14" i="44"/>
  <c r="V14" i="44"/>
  <c r="T20" i="44"/>
  <c r="V20" i="44"/>
  <c r="T16" i="44"/>
  <c r="V16" i="44"/>
  <c r="T18" i="44"/>
  <c r="V18" i="44"/>
  <c r="T10" i="44"/>
  <c r="V10" i="44"/>
  <c r="T12" i="44"/>
  <c r="V12" i="44"/>
  <c r="T22" i="44"/>
  <c r="V22" i="44"/>
  <c r="U24" i="44"/>
  <c r="U26" i="44"/>
  <c r="E16" i="47"/>
  <c r="Q7" i="47"/>
  <c r="O8" i="47"/>
  <c r="Q8" i="47"/>
  <c r="O9" i="47"/>
  <c r="Q9" i="47"/>
  <c r="O10" i="47"/>
  <c r="Q10" i="47"/>
  <c r="O11" i="47"/>
  <c r="Q11" i="47"/>
  <c r="O12" i="47"/>
  <c r="Q12" i="47"/>
  <c r="O13" i="47"/>
  <c r="Q13" i="47"/>
  <c r="Q14" i="47"/>
  <c r="Q16" i="47"/>
  <c r="P17" i="47"/>
  <c r="P18" i="47"/>
  <c r="P6" i="50"/>
  <c r="P10" i="50"/>
  <c r="F23" i="50"/>
  <c r="F26" i="50"/>
  <c r="K17" i="50"/>
  <c r="K20" i="50"/>
  <c r="K23" i="50"/>
  <c r="K26" i="50"/>
  <c r="P14" i="50"/>
  <c r="P17" i="50"/>
  <c r="F22" i="54"/>
  <c r="F27" i="54"/>
  <c r="I38" i="54"/>
  <c r="L14" i="47"/>
  <c r="G14" i="47"/>
  <c r="E17" i="47"/>
  <c r="F14" i="51"/>
</calcChain>
</file>

<file path=xl/sharedStrings.xml><?xml version="1.0" encoding="utf-8"?>
<sst xmlns="http://schemas.openxmlformats.org/spreadsheetml/2006/main" count="543" uniqueCount="460">
  <si>
    <t>F</t>
  </si>
  <si>
    <r>
      <t>Diesel</t>
    </r>
    <r>
      <rPr>
        <sz val="10"/>
        <rFont val="Arial"/>
      </rPr>
      <t xml:space="preserve">                                  (inclui híbrido                         diesel-elétrico)</t>
    </r>
  </si>
  <si>
    <r>
      <t>Gás</t>
    </r>
    <r>
      <rPr>
        <sz val="10"/>
        <rFont val="Arial"/>
      </rPr>
      <t xml:space="preserve">   (inclui híbrido                           gás-elétrico)</t>
    </r>
  </si>
  <si>
    <r>
      <t xml:space="preserve">Tipo de motor </t>
    </r>
    <r>
      <rPr>
        <sz val="10"/>
        <rFont val="Arial"/>
      </rPr>
      <t xml:space="preserve">                             p/ combustível utiliz.</t>
    </r>
  </si>
  <si>
    <t>Frota inicialmente proposta</t>
  </si>
  <si>
    <r>
      <t>D</t>
    </r>
    <r>
      <rPr>
        <sz val="7.5"/>
        <color indexed="10"/>
        <rFont val="Arial"/>
        <family val="2"/>
      </rPr>
      <t>9</t>
    </r>
  </si>
  <si>
    <r>
      <t>E</t>
    </r>
    <r>
      <rPr>
        <sz val="7.5"/>
        <color indexed="10"/>
        <rFont val="Arial"/>
        <family val="2"/>
      </rPr>
      <t>9</t>
    </r>
  </si>
  <si>
    <r>
      <t>F</t>
    </r>
    <r>
      <rPr>
        <sz val="7.5"/>
        <color indexed="10"/>
        <rFont val="Arial"/>
        <family val="2"/>
      </rPr>
      <t>9</t>
    </r>
  </si>
  <si>
    <r>
      <t>Sem</t>
    </r>
    <r>
      <rPr>
        <sz val="10"/>
        <rFont val="Arial"/>
      </rPr>
      <t xml:space="preserve">  Injeção Eletrônica</t>
    </r>
  </si>
  <si>
    <r>
      <t>Com</t>
    </r>
    <r>
      <rPr>
        <sz val="10"/>
        <rFont val="Arial"/>
      </rPr>
      <t xml:space="preserve">  Injeção Eletrônica</t>
    </r>
  </si>
  <si>
    <r>
      <t>B</t>
    </r>
    <r>
      <rPr>
        <b/>
        <sz val="10"/>
        <color indexed="10"/>
        <rFont val="Arial"/>
        <family val="2"/>
      </rPr>
      <t xml:space="preserve">8  </t>
    </r>
    <r>
      <rPr>
        <b/>
        <sz val="10"/>
        <rFont val="Arial"/>
        <family val="2"/>
      </rPr>
      <t>"Subtotal"</t>
    </r>
  </si>
  <si>
    <r>
      <t>D</t>
    </r>
    <r>
      <rPr>
        <b/>
        <sz val="10"/>
        <color indexed="10"/>
        <rFont val="Arial"/>
        <family val="2"/>
      </rPr>
      <t xml:space="preserve">8 </t>
    </r>
    <r>
      <rPr>
        <b/>
        <sz val="10"/>
        <rFont val="Arial"/>
        <family val="2"/>
      </rPr>
      <t xml:space="preserve">  "Subtotal"</t>
    </r>
  </si>
  <si>
    <r>
      <t>D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 </t>
    </r>
    <r>
      <rPr>
        <sz val="10"/>
        <rFont val="Arial"/>
      </rPr>
      <t>Quantidade</t>
    </r>
    <r>
      <rPr>
        <b/>
        <sz val="10"/>
        <rFont val="Arial"/>
        <family val="2"/>
      </rPr>
      <t xml:space="preserve">                                  "elétrico/hidrogênio"</t>
    </r>
  </si>
  <si>
    <r>
      <t>E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</t>
    </r>
    <r>
      <rPr>
        <sz val="10"/>
        <rFont val="Arial"/>
      </rPr>
      <t>Percentual</t>
    </r>
    <r>
      <rPr>
        <b/>
        <sz val="10"/>
        <rFont val="Arial"/>
        <family val="2"/>
      </rPr>
      <t xml:space="preserve">           "elétrico/hidrogênio"</t>
    </r>
  </si>
  <si>
    <r>
      <t>A</t>
    </r>
    <r>
      <rPr>
        <b/>
        <sz val="10"/>
        <color indexed="10"/>
        <rFont val="Arial"/>
        <family val="2"/>
      </rPr>
      <t xml:space="preserve">10 </t>
    </r>
    <r>
      <rPr>
        <b/>
        <sz val="10"/>
        <rFont val="Arial"/>
        <family val="2"/>
      </rPr>
      <t xml:space="preserve">                                                                                     "Total de motores"</t>
    </r>
  </si>
  <si>
    <r>
      <t>F</t>
    </r>
    <r>
      <rPr>
        <b/>
        <sz val="10"/>
        <color indexed="10"/>
        <rFont val="Arial"/>
        <family val="2"/>
      </rPr>
      <t xml:space="preserve">8   </t>
    </r>
    <r>
      <rPr>
        <sz val="10"/>
        <rFont val="Arial"/>
      </rPr>
      <t>subtotal</t>
    </r>
    <r>
      <rPr>
        <b/>
        <sz val="10"/>
        <rFont val="Arial"/>
        <family val="2"/>
      </rPr>
      <t xml:space="preserve">               "Pontuação"</t>
    </r>
  </si>
  <si>
    <r>
      <t>F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                             "Pontuação"</t>
    </r>
  </si>
  <si>
    <r>
      <t xml:space="preserve">Preencher com a soma das pontuações alcançadas:                    </t>
    </r>
    <r>
      <rPr>
        <b/>
        <sz val="10"/>
        <color indexed="12"/>
        <rFont val="Arial"/>
        <family val="2"/>
      </rPr>
      <t/>
    </r>
  </si>
  <si>
    <t xml:space="preserve"> </t>
  </si>
  <si>
    <t>Características</t>
  </si>
  <si>
    <t>padron</t>
  </si>
  <si>
    <t>articulado</t>
  </si>
  <si>
    <t>bi-articulado</t>
  </si>
  <si>
    <t>A =</t>
  </si>
  <si>
    <r>
      <t>A</t>
    </r>
    <r>
      <rPr>
        <sz val="7.5"/>
        <color indexed="10"/>
        <rFont val="Arial"/>
        <family val="2"/>
      </rPr>
      <t>1</t>
    </r>
  </si>
  <si>
    <r>
      <t>B</t>
    </r>
    <r>
      <rPr>
        <sz val="7.5"/>
        <color indexed="10"/>
        <rFont val="Arial"/>
        <family val="2"/>
      </rPr>
      <t>1</t>
    </r>
  </si>
  <si>
    <r>
      <t>C</t>
    </r>
    <r>
      <rPr>
        <sz val="7.5"/>
        <color indexed="10"/>
        <rFont val="Arial"/>
        <family val="2"/>
      </rPr>
      <t>1</t>
    </r>
  </si>
  <si>
    <r>
      <t>D</t>
    </r>
    <r>
      <rPr>
        <sz val="7.5"/>
        <color indexed="10"/>
        <rFont val="Arial"/>
        <family val="2"/>
      </rPr>
      <t>1</t>
    </r>
  </si>
  <si>
    <r>
      <t>E</t>
    </r>
    <r>
      <rPr>
        <sz val="7.5"/>
        <color indexed="10"/>
        <rFont val="Arial"/>
        <family val="2"/>
      </rPr>
      <t>1</t>
    </r>
  </si>
  <si>
    <r>
      <t>F</t>
    </r>
    <r>
      <rPr>
        <sz val="7.5"/>
        <color indexed="10"/>
        <rFont val="Arial"/>
        <family val="2"/>
      </rPr>
      <t>1</t>
    </r>
  </si>
  <si>
    <r>
      <t>G</t>
    </r>
    <r>
      <rPr>
        <sz val="7.5"/>
        <color indexed="10"/>
        <rFont val="Arial"/>
        <family val="2"/>
      </rPr>
      <t>1</t>
    </r>
  </si>
  <si>
    <r>
      <t>H</t>
    </r>
    <r>
      <rPr>
        <sz val="7.5"/>
        <color indexed="10"/>
        <rFont val="Arial"/>
        <family val="2"/>
      </rPr>
      <t>1</t>
    </r>
  </si>
  <si>
    <r>
      <t>I</t>
    </r>
    <r>
      <rPr>
        <sz val="7.5"/>
        <color indexed="10"/>
        <rFont val="Arial"/>
        <family val="2"/>
      </rPr>
      <t>1</t>
    </r>
  </si>
  <si>
    <r>
      <t>B</t>
    </r>
    <r>
      <rPr>
        <sz val="7.5"/>
        <color indexed="10"/>
        <rFont val="Arial"/>
        <family val="2"/>
      </rPr>
      <t>2</t>
    </r>
  </si>
  <si>
    <r>
      <t>C</t>
    </r>
    <r>
      <rPr>
        <sz val="7.5"/>
        <color indexed="10"/>
        <rFont val="Arial"/>
        <family val="2"/>
      </rPr>
      <t>2</t>
    </r>
  </si>
  <si>
    <r>
      <t>D</t>
    </r>
    <r>
      <rPr>
        <sz val="7.5"/>
        <color indexed="10"/>
        <rFont val="Arial"/>
        <family val="2"/>
      </rPr>
      <t>2</t>
    </r>
  </si>
  <si>
    <r>
      <t>E</t>
    </r>
    <r>
      <rPr>
        <sz val="7.5"/>
        <color indexed="10"/>
        <rFont val="Arial"/>
        <family val="2"/>
      </rPr>
      <t>2</t>
    </r>
  </si>
  <si>
    <r>
      <t>F</t>
    </r>
    <r>
      <rPr>
        <sz val="7.5"/>
        <color indexed="10"/>
        <rFont val="Arial"/>
        <family val="2"/>
      </rPr>
      <t>2</t>
    </r>
  </si>
  <si>
    <r>
      <t>H</t>
    </r>
    <r>
      <rPr>
        <sz val="7.5"/>
        <color indexed="10"/>
        <rFont val="Arial"/>
        <family val="2"/>
      </rPr>
      <t>2</t>
    </r>
  </si>
  <si>
    <r>
      <t>I</t>
    </r>
    <r>
      <rPr>
        <sz val="7.5"/>
        <color indexed="10"/>
        <rFont val="Arial"/>
        <family val="2"/>
      </rPr>
      <t>2</t>
    </r>
  </si>
  <si>
    <r>
      <t>B</t>
    </r>
    <r>
      <rPr>
        <sz val="7.5"/>
        <color indexed="10"/>
        <rFont val="Arial"/>
        <family val="2"/>
      </rPr>
      <t>3</t>
    </r>
  </si>
  <si>
    <r>
      <t>H</t>
    </r>
    <r>
      <rPr>
        <sz val="7.5"/>
        <color indexed="10"/>
        <rFont val="Arial"/>
        <family val="2"/>
      </rPr>
      <t>3</t>
    </r>
  </si>
  <si>
    <r>
      <t>I</t>
    </r>
    <r>
      <rPr>
        <sz val="7.5"/>
        <color indexed="10"/>
        <rFont val="Arial"/>
        <family val="2"/>
      </rPr>
      <t>3</t>
    </r>
  </si>
  <si>
    <r>
      <t>B</t>
    </r>
    <r>
      <rPr>
        <sz val="7.5"/>
        <color indexed="10"/>
        <rFont val="Arial"/>
        <family val="2"/>
      </rPr>
      <t>4</t>
    </r>
  </si>
  <si>
    <r>
      <t>H</t>
    </r>
    <r>
      <rPr>
        <sz val="7.5"/>
        <color indexed="10"/>
        <rFont val="Arial"/>
        <family val="2"/>
      </rPr>
      <t>4</t>
    </r>
  </si>
  <si>
    <r>
      <t>I</t>
    </r>
    <r>
      <rPr>
        <sz val="7.5"/>
        <color indexed="10"/>
        <rFont val="Arial"/>
        <family val="2"/>
      </rPr>
      <t>4</t>
    </r>
  </si>
  <si>
    <r>
      <t>B</t>
    </r>
    <r>
      <rPr>
        <sz val="7.5"/>
        <color indexed="10"/>
        <rFont val="Arial"/>
        <family val="2"/>
      </rPr>
      <t>5</t>
    </r>
  </si>
  <si>
    <r>
      <t>H</t>
    </r>
    <r>
      <rPr>
        <sz val="7.5"/>
        <color indexed="10"/>
        <rFont val="Arial"/>
        <family val="2"/>
      </rPr>
      <t>5</t>
    </r>
  </si>
  <si>
    <r>
      <t>I</t>
    </r>
    <r>
      <rPr>
        <sz val="7.5"/>
        <color indexed="10"/>
        <rFont val="Arial"/>
        <family val="2"/>
      </rPr>
      <t>5</t>
    </r>
  </si>
  <si>
    <r>
      <t>B</t>
    </r>
    <r>
      <rPr>
        <sz val="7.5"/>
        <color indexed="10"/>
        <rFont val="Arial"/>
        <family val="2"/>
      </rPr>
      <t>6</t>
    </r>
  </si>
  <si>
    <r>
      <t>I</t>
    </r>
    <r>
      <rPr>
        <sz val="7.5"/>
        <color indexed="10"/>
        <rFont val="Arial"/>
        <family val="2"/>
      </rPr>
      <t>6</t>
    </r>
  </si>
  <si>
    <r>
      <t xml:space="preserve">Obs.:  * </t>
    </r>
    <r>
      <rPr>
        <sz val="9"/>
        <rFont val="Arial"/>
        <family val="2"/>
      </rPr>
      <t>Os valores fixados referem-se aos pontos acumulados mínimos atingidos pela frota equivalente estabelecida no cronograma de mobilização da frota conforme Anexo 6-XXX</t>
    </r>
  </si>
  <si>
    <t xml:space="preserve">A            </t>
  </si>
  <si>
    <t>B</t>
  </si>
  <si>
    <t>C</t>
  </si>
  <si>
    <t>D</t>
  </si>
  <si>
    <t>INSTRUÇÕES PARA PREENCHIMENTO DA TABELA 2</t>
  </si>
  <si>
    <t>INSTRUÇÕES PARA PREENCHIMENTO DA TABELA 4</t>
  </si>
  <si>
    <t xml:space="preserve">Índice de conforto </t>
  </si>
  <si>
    <t xml:space="preserve">Fator de equivalência </t>
  </si>
  <si>
    <t>SELETIVO</t>
  </si>
  <si>
    <t>PESO</t>
  </si>
  <si>
    <t>ELEMENTOS</t>
  </si>
  <si>
    <t>ELEMENTO</t>
  </si>
  <si>
    <t>Tipo de Veículo</t>
  </si>
  <si>
    <t>Ar Condicionado</t>
  </si>
  <si>
    <t>Câmbio Automático</t>
  </si>
  <si>
    <t>Ano de concessão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</si>
  <si>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</si>
  <si>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</si>
  <si>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</si>
  <si>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</si>
  <si>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</si>
  <si>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</si>
  <si>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</si>
  <si>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</si>
  <si>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</si>
  <si>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</si>
  <si>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Peso</t>
  </si>
  <si>
    <t>Padron</t>
  </si>
  <si>
    <t>III</t>
  </si>
  <si>
    <t>IV</t>
  </si>
  <si>
    <t>V</t>
  </si>
  <si>
    <t>Motor Traseiro</t>
  </si>
  <si>
    <t>Etanol / álcool</t>
  </si>
  <si>
    <t>quant</t>
  </si>
  <si>
    <t>%</t>
  </si>
  <si>
    <t>Preocupação com o Meio Ambiente</t>
  </si>
  <si>
    <t>Pontuação</t>
  </si>
  <si>
    <t>EMISSÃO "ZERO"</t>
  </si>
  <si>
    <t>Subtotal</t>
  </si>
  <si>
    <t>Total de motores =</t>
  </si>
  <si>
    <t>Peso Y</t>
  </si>
  <si>
    <t>Peso X</t>
  </si>
  <si>
    <r>
      <t xml:space="preserve">Fase do </t>
    </r>
    <r>
      <rPr>
        <b/>
        <sz val="10"/>
        <rFont val="Arial"/>
        <family val="2"/>
      </rPr>
      <t>CONAMA</t>
    </r>
  </si>
  <si>
    <t>FROTA TOTAL</t>
  </si>
  <si>
    <r>
      <t xml:space="preserve">Peso </t>
    </r>
    <r>
      <rPr>
        <b/>
        <sz val="9"/>
        <rFont val="Arial"/>
        <family val="2"/>
      </rPr>
      <t>Y</t>
    </r>
  </si>
  <si>
    <r>
      <t xml:space="preserve">Peso </t>
    </r>
    <r>
      <rPr>
        <b/>
        <sz val="9"/>
        <rFont val="Arial"/>
        <family val="2"/>
      </rPr>
      <t>X</t>
    </r>
    <r>
      <rPr>
        <sz val="9"/>
        <rFont val="Arial"/>
        <family val="2"/>
      </rPr>
      <t xml:space="preserve"> </t>
    </r>
  </si>
  <si>
    <t>Número de veículos</t>
  </si>
  <si>
    <t>TOTAL</t>
  </si>
  <si>
    <t>Idade dos veículos</t>
  </si>
  <si>
    <t>INSTRUÇÕES PARA PREENCHIMENTO DA TABELA 1</t>
  </si>
  <si>
    <r>
      <t xml:space="preserve">Para facilitar o preenchimento da Tabela, os campos a serem preenchidos estão coloridos em </t>
    </r>
    <r>
      <rPr>
        <b/>
        <sz val="11"/>
        <color indexed="23"/>
        <rFont val="Arial"/>
        <family val="2"/>
      </rPr>
      <t>cinza</t>
    </r>
    <r>
      <rPr>
        <sz val="11"/>
        <rFont val="Arial"/>
        <family val="2"/>
      </rPr>
      <t>.</t>
    </r>
    <r>
      <rPr>
        <sz val="10"/>
        <rFont val="Arial"/>
      </rPr>
      <t/>
    </r>
  </si>
  <si>
    <t>INSTRUÇÕES PARA PREENCHIMENTO DA TABELA 3</t>
  </si>
  <si>
    <r>
      <t>Preencher com o produto do percentual de veículos elétricos/hidrogênio (</t>
    </r>
    <r>
      <rPr>
        <sz val="10"/>
        <color indexed="12"/>
        <rFont val="Arial"/>
        <family val="2"/>
      </rPr>
      <t>E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) pelo peso (10). </t>
    </r>
  </si>
  <si>
    <t xml:space="preserve">Total em veículo equivalente seletivo </t>
  </si>
  <si>
    <t>Frota mínina equivalente</t>
  </si>
  <si>
    <t>Piso Baixo</t>
  </si>
  <si>
    <t>EVOLUÇÃO DA FROTA AO LONGO DO PERÍODO DE CONCESSÃO - CONFORTO</t>
  </si>
  <si>
    <t>Salvo indicação contrária, usar duas casas decimais.</t>
  </si>
  <si>
    <t>PONTOS                                              (J + K)  x  peso</t>
  </si>
  <si>
    <t>Preencher com o percentual da frota (uma casa decimal) que a Licitante pretende operar em cada ano durante todo o período de concessão, que agregue um ou mais atributos apresentados. Trata-se de um cronograma que espelhará a evolução da frota na questão do conforto ofertado aos usuários, baseado em um bom planejamento de substituição da frota. Esse planejamento será parte integrante do Contrato de Concessão e não poderá haver decréscimo nos percentuais de um ano para o outro.</t>
  </si>
  <si>
    <t>Média ponderada</t>
  </si>
  <si>
    <r>
      <t>Preencher com a somatória dos subtotais 'sem injeção eletrônica' (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8</t>
    </r>
    <r>
      <rPr>
        <sz val="10"/>
        <rFont val="Arial"/>
      </rPr>
      <t>); 'com injeção eletrônica'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8</t>
    </r>
    <r>
      <rPr>
        <sz val="10"/>
        <rFont val="Arial"/>
      </rPr>
      <t>) e quantidade de 'elétricos/hidrogênio'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9</t>
    </r>
    <r>
      <rPr>
        <sz val="10"/>
        <rFont val="Arial"/>
      </rPr>
      <t>).</t>
    </r>
    <r>
      <rPr>
        <sz val="9"/>
        <rFont val="Arial"/>
        <family val="2"/>
      </rPr>
      <t xml:space="preserve">   </t>
    </r>
    <r>
      <rPr>
        <sz val="8"/>
        <rFont val="Arial"/>
        <family val="2"/>
      </rPr>
      <t>(</t>
    </r>
    <r>
      <rPr>
        <b/>
        <sz val="8"/>
        <rFont val="Arial"/>
        <family val="2"/>
      </rPr>
      <t>Obs</t>
    </r>
    <r>
      <rPr>
        <sz val="8"/>
        <rFont val="Arial"/>
        <family val="2"/>
      </rPr>
      <t xml:space="preserve">. Cada veículo desse último grupo (elétr/hidr.), independente do número de motores utilizados para a tração, será considerado apenas 1 motor por veículo, verifique se </t>
    </r>
    <r>
      <rPr>
        <sz val="8"/>
        <color indexed="12"/>
        <rFont val="Arial"/>
        <family val="2"/>
      </rPr>
      <t>A</t>
    </r>
    <r>
      <rPr>
        <sz val="8"/>
        <color indexed="10"/>
        <rFont val="Arial"/>
        <family val="2"/>
      </rPr>
      <t>10</t>
    </r>
    <r>
      <rPr>
        <sz val="8"/>
        <rFont val="Arial"/>
        <family val="2"/>
      </rPr>
      <t xml:space="preserve"> = </t>
    </r>
    <r>
      <rPr>
        <sz val="8"/>
        <color indexed="12"/>
        <rFont val="Arial"/>
        <family val="2"/>
      </rPr>
      <t>A</t>
    </r>
    <r>
      <rPr>
        <sz val="8"/>
        <color indexed="10"/>
        <rFont val="Arial"/>
        <family val="2"/>
      </rPr>
      <t>9</t>
    </r>
    <r>
      <rPr>
        <sz val="9"/>
        <rFont val="Arial"/>
        <family val="2"/>
      </rPr>
      <t xml:space="preserve">.) </t>
    </r>
  </si>
  <si>
    <r>
      <t xml:space="preserve">Preencher com o respectivo percentual de motores com 'emissão zero', em relação ao total de motores utilizados, dividindo o valor de 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pelo total de veículos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e multiplicando por 100.</t>
    </r>
  </si>
  <si>
    <r>
      <t>Para cada linha, preencher com o resultado da somatória dos produtos dos percentuais de motores sem (</t>
    </r>
    <r>
      <rPr>
        <sz val="10"/>
        <color indexed="12"/>
        <rFont val="Arial"/>
        <family val="2"/>
      </rPr>
      <t>C</t>
    </r>
    <r>
      <rPr>
        <sz val="10"/>
        <rFont val="Arial"/>
      </rPr>
      <t>) e com (</t>
    </r>
    <r>
      <rPr>
        <sz val="10"/>
        <color indexed="12"/>
        <rFont val="Arial"/>
        <family val="2"/>
      </rPr>
      <t>E</t>
    </r>
    <r>
      <rPr>
        <sz val="10"/>
        <rFont val="Arial"/>
      </rPr>
      <t xml:space="preserve">) injeção eletrônica por seus respectivos pesos.   </t>
    </r>
    <r>
      <rPr>
        <b/>
        <sz val="10"/>
        <rFont val="Arial"/>
        <family val="2"/>
      </rPr>
      <t>Exemplo:</t>
    </r>
    <r>
      <rPr>
        <sz val="10"/>
        <rFont val="Arial"/>
      </rPr>
      <t xml:space="preserve"> Para preencher a célula 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, multiplique o valor de </t>
    </r>
    <r>
      <rPr>
        <sz val="10"/>
        <color indexed="12"/>
        <rFont val="Arial"/>
        <family val="2"/>
      </rPr>
      <t>C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por 3 (peso X) e </t>
    </r>
    <r>
      <rPr>
        <sz val="10"/>
        <color indexed="12"/>
        <rFont val="Arial"/>
        <family val="2"/>
      </rPr>
      <t>E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por 4 (peso Y) e some os produtos. </t>
    </r>
  </si>
  <si>
    <r>
      <t>B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B</t>
    </r>
    <r>
      <rPr>
        <b/>
        <sz val="10"/>
        <color indexed="10"/>
        <rFont val="Arial"/>
        <family val="2"/>
      </rPr>
      <t xml:space="preserve">7 </t>
    </r>
    <r>
      <rPr>
        <b/>
        <sz val="10"/>
        <rFont val="Arial"/>
        <family val="2"/>
      </rPr>
      <t xml:space="preserve">                            </t>
    </r>
    <r>
      <rPr>
        <sz val="10"/>
        <rFont val="Arial"/>
      </rPr>
      <t>Quant.</t>
    </r>
    <r>
      <rPr>
        <b/>
        <sz val="10"/>
        <rFont val="Arial"/>
        <family val="2"/>
      </rPr>
      <t>"Sem injeção eletrônica"</t>
    </r>
  </si>
  <si>
    <r>
      <t>C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2"/>
        <rFont val="Arial"/>
        <family val="2"/>
      </rPr>
      <t xml:space="preserve"> C</t>
    </r>
    <r>
      <rPr>
        <b/>
        <sz val="10"/>
        <color indexed="10"/>
        <rFont val="Arial"/>
        <family val="2"/>
      </rPr>
      <t xml:space="preserve">8 </t>
    </r>
    <r>
      <rPr>
        <b/>
        <sz val="10"/>
        <rFont val="Arial"/>
        <family val="2"/>
      </rPr>
      <t xml:space="preserve">  </t>
    </r>
    <r>
      <rPr>
        <sz val="10"/>
        <rFont val="Arial"/>
      </rPr>
      <t>Percentual</t>
    </r>
    <r>
      <rPr>
        <b/>
        <sz val="10"/>
        <rFont val="Arial"/>
        <family val="2"/>
      </rPr>
      <t xml:space="preserve">                         "Sem injeção eletrônica"</t>
    </r>
  </si>
  <si>
    <r>
      <t>D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2"/>
        <rFont val="Arial"/>
        <family val="2"/>
      </rPr>
      <t xml:space="preserve"> D</t>
    </r>
    <r>
      <rPr>
        <b/>
        <sz val="10"/>
        <color indexed="10"/>
        <rFont val="Arial"/>
        <family val="2"/>
      </rPr>
      <t xml:space="preserve">7 </t>
    </r>
    <r>
      <rPr>
        <b/>
        <sz val="10"/>
        <rFont val="Arial"/>
        <family val="2"/>
      </rPr>
      <t xml:space="preserve">                            </t>
    </r>
    <r>
      <rPr>
        <sz val="10"/>
        <rFont val="Arial"/>
      </rPr>
      <t>Quant.</t>
    </r>
    <r>
      <rPr>
        <b/>
        <sz val="10"/>
        <rFont val="Arial"/>
        <family val="2"/>
      </rPr>
      <t xml:space="preserve"> "Com injeção eletrônica"</t>
    </r>
  </si>
  <si>
    <r>
      <t>E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E</t>
    </r>
    <r>
      <rPr>
        <b/>
        <sz val="10"/>
        <color indexed="10"/>
        <rFont val="Arial"/>
        <family val="2"/>
      </rPr>
      <t xml:space="preserve">8 </t>
    </r>
    <r>
      <rPr>
        <b/>
        <sz val="10"/>
        <rFont val="Arial"/>
        <family val="2"/>
      </rPr>
      <t xml:space="preserve">  </t>
    </r>
    <r>
      <rPr>
        <sz val="10"/>
        <rFont val="Arial"/>
      </rPr>
      <t>Percentual</t>
    </r>
    <r>
      <rPr>
        <b/>
        <sz val="10"/>
        <rFont val="Arial"/>
        <family val="2"/>
      </rPr>
      <t xml:space="preserve">                         "Com injeção eletrônica"                                 </t>
    </r>
    <r>
      <rPr>
        <sz val="10"/>
        <rFont val="Arial"/>
      </rPr>
      <t/>
    </r>
  </si>
  <si>
    <r>
      <t>F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F</t>
    </r>
    <r>
      <rPr>
        <b/>
        <sz val="10"/>
        <color indexed="10"/>
        <rFont val="Arial"/>
        <family val="2"/>
      </rPr>
      <t xml:space="preserve">7 </t>
    </r>
    <r>
      <rPr>
        <b/>
        <sz val="10"/>
        <rFont val="Arial"/>
        <family val="2"/>
      </rPr>
      <t xml:space="preserve">                               "Pontuação"</t>
    </r>
  </si>
  <si>
    <t xml:space="preserve">Preencher com a idade média da frota inicialmente proposta, calculando a média ponderada das idades apresentadas, </t>
  </si>
  <si>
    <t>Para cada período preencher com o valor da idade média da frota que o licitante pretende operar.</t>
  </si>
  <si>
    <t>Preencher com a soma das idades médias.</t>
  </si>
  <si>
    <t>Média Ideal:    Y =</t>
  </si>
  <si>
    <t>IQT Médio Ideal, onde Y = (0,5 x A) + 5</t>
  </si>
  <si>
    <t>Meio Ambiente - ED =</t>
  </si>
  <si>
    <r>
      <t>F</t>
    </r>
    <r>
      <rPr>
        <b/>
        <sz val="10"/>
        <color indexed="10"/>
        <rFont val="Arial"/>
        <family val="2"/>
      </rPr>
      <t xml:space="preserve">10             </t>
    </r>
    <r>
      <rPr>
        <b/>
        <sz val="10"/>
        <rFont val="Arial"/>
        <family val="2"/>
      </rPr>
      <t xml:space="preserve">               </t>
    </r>
    <r>
      <rPr>
        <sz val="10"/>
        <rFont val="Arial"/>
      </rPr>
      <t xml:space="preserve"> </t>
    </r>
    <r>
      <rPr>
        <b/>
        <sz val="10"/>
        <rFont val="Arial"/>
        <family val="2"/>
      </rPr>
      <t xml:space="preserve">              "Meio Ambiente-ED"</t>
    </r>
  </si>
  <si>
    <t xml:space="preserve">ED &lt;= 100 </t>
  </si>
  <si>
    <t xml:space="preserve">Nota F (NF)  =   </t>
  </si>
  <si>
    <r>
      <t xml:space="preserve">Média ideal </t>
    </r>
    <r>
      <rPr>
        <b/>
        <sz val="10"/>
        <rFont val="Arial"/>
        <family val="2"/>
      </rPr>
      <t>"Y"</t>
    </r>
  </si>
  <si>
    <t xml:space="preserve">EF &lt;= A </t>
  </si>
  <si>
    <t>Idade Média Proposta durante a Concessão</t>
  </si>
  <si>
    <t>IQT - Referencial</t>
  </si>
  <si>
    <t xml:space="preserve">Idade Média da Frota Inicial </t>
  </si>
  <si>
    <t>TOTAL (EB) =</t>
  </si>
  <si>
    <t>COMUM</t>
  </si>
  <si>
    <t>Total em veículo equivalente comum</t>
  </si>
  <si>
    <t>ÍNDICE A (IA)  =</t>
  </si>
  <si>
    <t xml:space="preserve">Cálculo de IA </t>
  </si>
  <si>
    <t>Índice B  (IB) =</t>
  </si>
  <si>
    <r>
      <t>C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                          "Índice B (IB)"</t>
    </r>
  </si>
  <si>
    <t xml:space="preserve">Cálculo de IB </t>
  </si>
  <si>
    <t xml:space="preserve">Cálculo de IC </t>
  </si>
  <si>
    <t>ÍNDICE D (ID) =</t>
  </si>
  <si>
    <r>
      <t>F</t>
    </r>
    <r>
      <rPr>
        <b/>
        <sz val="10"/>
        <color indexed="10"/>
        <rFont val="Arial"/>
        <family val="2"/>
      </rPr>
      <t xml:space="preserve">11             </t>
    </r>
    <r>
      <rPr>
        <b/>
        <sz val="10"/>
        <rFont val="Arial"/>
        <family val="2"/>
      </rPr>
      <t xml:space="preserve">               </t>
    </r>
    <r>
      <rPr>
        <sz val="10"/>
        <rFont val="Arial"/>
      </rPr>
      <t xml:space="preserve"> </t>
    </r>
    <r>
      <rPr>
        <b/>
        <sz val="10"/>
        <rFont val="Arial"/>
        <family val="2"/>
      </rPr>
      <t xml:space="preserve">              "Índice D (ID)"</t>
    </r>
  </si>
  <si>
    <t>Cálculo de ID</t>
  </si>
  <si>
    <t xml:space="preserve">ÍNDICE F (IF)  =   </t>
  </si>
  <si>
    <t>Cálculo de IF</t>
  </si>
  <si>
    <t>IA =</t>
  </si>
  <si>
    <t>IB =</t>
  </si>
  <si>
    <t>IC =</t>
  </si>
  <si>
    <t>ID =</t>
  </si>
  <si>
    <t>IQT - Índice de Qualidade do Transporte</t>
  </si>
  <si>
    <t>IF =</t>
  </si>
  <si>
    <t>"Índice final da avaliação do Elemento A"</t>
  </si>
  <si>
    <t>"Índice final da avaliação do Elemento B"</t>
  </si>
  <si>
    <r>
      <t xml:space="preserve">Preencher com o valor </t>
    </r>
    <r>
      <rPr>
        <b/>
        <sz val="11"/>
        <rFont val="Arial"/>
        <family val="2"/>
      </rPr>
      <t>IB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2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B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C</t>
    </r>
    <r>
      <rPr>
        <b/>
        <sz val="11"/>
        <color indexed="10"/>
        <rFont val="Arial"/>
        <family val="2"/>
      </rPr>
      <t>1</t>
    </r>
    <r>
      <rPr>
        <sz val="11"/>
        <rFont val="Arial"/>
        <family val="2"/>
      </rPr>
      <t>).</t>
    </r>
  </si>
  <si>
    <t>"Índice final da avaliação do Elemento C"</t>
  </si>
  <si>
    <t>"Índice final da avaliação do Elemento D"</t>
  </si>
  <si>
    <r>
      <t xml:space="preserve">Preencher com o valor </t>
    </r>
    <r>
      <rPr>
        <b/>
        <sz val="11"/>
        <rFont val="Arial"/>
        <family val="2"/>
      </rPr>
      <t>ID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4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D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F</t>
    </r>
    <r>
      <rPr>
        <b/>
        <sz val="11"/>
        <color indexed="10"/>
        <rFont val="Arial"/>
        <family val="2"/>
      </rPr>
      <t>11</t>
    </r>
    <r>
      <rPr>
        <sz val="11"/>
        <rFont val="Arial"/>
        <family val="2"/>
      </rPr>
      <t>).</t>
    </r>
  </si>
  <si>
    <t>"Índice final da avaliação do Elemento E"</t>
  </si>
  <si>
    <t>ÍNDICE FINAL DA SUFICIÊNCIA DA METODOLOGIA DE EXECUÇÃO</t>
  </si>
  <si>
    <t xml:space="preserve">      ÍNDICE FINAL</t>
  </si>
  <si>
    <t>S =</t>
  </si>
  <si>
    <t>IA  =  1.000</t>
  </si>
  <si>
    <t xml:space="preserve">IA  =  Desclassificado    </t>
  </si>
  <si>
    <t>IB  =  1.000</t>
  </si>
  <si>
    <t xml:space="preserve">IB  =  Zero    </t>
  </si>
  <si>
    <t>IC  =  1.000</t>
  </si>
  <si>
    <t>IC  =  Zero</t>
  </si>
  <si>
    <r>
      <t>A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"Frota para a implantação"</t>
    </r>
  </si>
  <si>
    <r>
      <t xml:space="preserve">Preencher com a somatória dos motores </t>
    </r>
    <r>
      <rPr>
        <b/>
        <sz val="10"/>
        <rFont val="Arial"/>
        <family val="2"/>
      </rPr>
      <t>sem</t>
    </r>
    <r>
      <rPr>
        <sz val="10"/>
        <rFont val="Arial"/>
      </rPr>
      <t xml:space="preserve"> injeção eletrônica (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</t>
    </r>
    <r>
      <rPr>
        <sz val="10"/>
        <color indexed="10"/>
        <rFont val="Arial"/>
        <family val="2"/>
      </rPr>
      <t xml:space="preserve">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) da frota para implantação da operação. </t>
    </r>
  </si>
  <si>
    <r>
      <t xml:space="preserve">Para cada linha, preencher com os respectivos percentuais de motores sem injeção eletrônica em relação ao total de motores utilizados. Desse modo para preencher a célula </t>
    </r>
    <r>
      <rPr>
        <sz val="10"/>
        <color indexed="12"/>
        <rFont val="Arial"/>
        <family val="2"/>
      </rPr>
      <t>C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, divida o valor de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pelo total de veículos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e multiplique o resultado por 100.</t>
    </r>
  </si>
  <si>
    <r>
      <t>Preencher com a somatória dos motores dotados de injeção eletrônica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</t>
    </r>
    <r>
      <rPr>
        <sz val="10"/>
        <color indexed="10"/>
        <rFont val="Arial"/>
        <family val="2"/>
      </rPr>
      <t xml:space="preserve"> 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) da frota para implantação da operação. </t>
    </r>
  </si>
  <si>
    <r>
      <t xml:space="preserve">Para cada linha preencher com os respectivos percentuais de motores dotados de injeção eletrônica, em relação ao total de motores utilizados. Desse modo, para preencher a célula </t>
    </r>
    <r>
      <rPr>
        <sz val="10"/>
        <color indexed="12"/>
        <rFont val="Arial"/>
        <family val="2"/>
      </rPr>
      <t>E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, divida o valor de 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pelo total de veículos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e multiplique o resultado por 100.</t>
    </r>
  </si>
  <si>
    <r>
      <t>Preencher com a somatória das pontuações alcançadas (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</t>
    </r>
    <r>
      <rPr>
        <sz val="10"/>
        <color indexed="10"/>
        <rFont val="Arial"/>
        <family val="2"/>
      </rPr>
      <t xml:space="preserve"> 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>7</t>
    </r>
    <r>
      <rPr>
        <sz val="10"/>
        <rFont val="Arial"/>
      </rPr>
      <t>) pela frota movida a combustível poluente.</t>
    </r>
  </si>
  <si>
    <t>ID  =  1.000</t>
  </si>
  <si>
    <t>ID  =  Zero</t>
  </si>
  <si>
    <t xml:space="preserve">Para cada linha (período) preencher com o valor do IQT que a licitante pretende operar. </t>
  </si>
  <si>
    <t>IF  =  1.000</t>
  </si>
  <si>
    <t>IF  =  Zero</t>
  </si>
  <si>
    <t>ÍNDICE  POR</t>
  </si>
  <si>
    <t>Cronograma para Implantação da Operação</t>
  </si>
  <si>
    <t>Idade Média da Frota</t>
  </si>
  <si>
    <t>INSTRUÇÕES PARA PREENCHIMENTO DO ÍNDICE FINAL</t>
  </si>
  <si>
    <t xml:space="preserve">   IQT Referencial</t>
  </si>
  <si>
    <r>
      <t>A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</si>
  <si>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</si>
  <si>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</si>
  <si>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</si>
  <si>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</si>
  <si>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</si>
  <si>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</si>
  <si>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</si>
  <si>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</si>
  <si>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</si>
  <si>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</si>
  <si>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</si>
  <si>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</si>
  <si>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</si>
  <si>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</si>
  <si>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</si>
  <si>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</si>
  <si>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</si>
  <si>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</si>
  <si>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</si>
  <si>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</si>
  <si>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</si>
  <si>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</si>
  <si>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</si>
  <si>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</si>
  <si>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</si>
  <si>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</si>
  <si>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</si>
  <si>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</si>
  <si>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</si>
  <si>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</si>
  <si>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</si>
  <si>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</si>
  <si>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</si>
  <si>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</si>
  <si>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t>Suspensão Pneumática</t>
  </si>
  <si>
    <t>11º</t>
  </si>
  <si>
    <t>12º</t>
  </si>
  <si>
    <t>13º</t>
  </si>
  <si>
    <t>14º</t>
  </si>
  <si>
    <t>15º</t>
  </si>
  <si>
    <t xml:space="preserve">Índice C (IC) = </t>
  </si>
  <si>
    <t xml:space="preserve">Índice de Conforto - EC = </t>
  </si>
  <si>
    <t xml:space="preserve"> término do 11º ano</t>
  </si>
  <si>
    <t xml:space="preserve"> término do 12º ano</t>
  </si>
  <si>
    <t xml:space="preserve"> término do 13º ano</t>
  </si>
  <si>
    <t xml:space="preserve"> término do 14º ano</t>
  </si>
  <si>
    <t xml:space="preserve"> término do 15º ano</t>
  </si>
  <si>
    <t>convencional</t>
  </si>
  <si>
    <r>
      <t>J</t>
    </r>
    <r>
      <rPr>
        <sz val="7.5"/>
        <color indexed="10"/>
        <rFont val="Arial"/>
        <family val="2"/>
      </rPr>
      <t>1</t>
    </r>
  </si>
  <si>
    <r>
      <t>A</t>
    </r>
    <r>
      <rPr>
        <sz val="8"/>
        <color indexed="10"/>
        <rFont val="Arial"/>
        <family val="2"/>
      </rPr>
      <t>1</t>
    </r>
  </si>
  <si>
    <r>
      <t>A</t>
    </r>
    <r>
      <rPr>
        <sz val="8"/>
        <color indexed="10"/>
        <rFont val="Arial"/>
        <family val="2"/>
      </rPr>
      <t>2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</si>
  <si>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3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</si>
  <si>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4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</si>
  <si>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5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</si>
  <si>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6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</si>
  <si>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7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</si>
  <si>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8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</si>
  <si>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9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</si>
  <si>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10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</si>
  <si>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11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</si>
  <si>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12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</si>
  <si>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13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</si>
  <si>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7</t>
    </r>
  </si>
  <si>
    <r>
      <t>B</t>
    </r>
    <r>
      <rPr>
        <sz val="7.5"/>
        <color indexed="10"/>
        <rFont val="Arial"/>
        <family val="2"/>
      </rPr>
      <t>8</t>
    </r>
  </si>
  <si>
    <r>
      <t>B</t>
    </r>
    <r>
      <rPr>
        <sz val="7.5"/>
        <color indexed="10"/>
        <rFont val="Arial"/>
        <family val="2"/>
      </rPr>
      <t>9</t>
    </r>
  </si>
  <si>
    <r>
      <t>B</t>
    </r>
    <r>
      <rPr>
        <sz val="7.5"/>
        <color indexed="10"/>
        <rFont val="Arial"/>
        <family val="2"/>
      </rPr>
      <t>10</t>
    </r>
  </si>
  <si>
    <r>
      <t>B</t>
    </r>
    <r>
      <rPr>
        <sz val="7.5"/>
        <color indexed="10"/>
        <rFont val="Arial"/>
        <family val="2"/>
      </rPr>
      <t>11</t>
    </r>
  </si>
  <si>
    <r>
      <t>B</t>
    </r>
    <r>
      <rPr>
        <sz val="7.5"/>
        <color indexed="10"/>
        <rFont val="Arial"/>
        <family val="2"/>
      </rPr>
      <t>12</t>
    </r>
  </si>
  <si>
    <r>
      <t>B</t>
    </r>
    <r>
      <rPr>
        <sz val="7.5"/>
        <color indexed="10"/>
        <rFont val="Arial"/>
        <family val="2"/>
      </rPr>
      <t>13</t>
    </r>
  </si>
  <si>
    <r>
      <t>B</t>
    </r>
    <r>
      <rPr>
        <sz val="7.5"/>
        <color indexed="10"/>
        <rFont val="Arial"/>
        <family val="2"/>
      </rPr>
      <t>14</t>
    </r>
  </si>
  <si>
    <r>
      <t>B</t>
    </r>
    <r>
      <rPr>
        <sz val="7.5"/>
        <color indexed="10"/>
        <rFont val="Arial"/>
        <family val="2"/>
      </rPr>
      <t>15</t>
    </r>
  </si>
  <si>
    <r>
      <t>B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8"/>
        <rFont val="Arial"/>
        <family val="2"/>
      </rPr>
      <t>B</t>
    </r>
    <r>
      <rPr>
        <b/>
        <sz val="10"/>
        <color indexed="10"/>
        <rFont val="Arial"/>
        <family val="2"/>
      </rPr>
      <t>15</t>
    </r>
    <r>
      <rPr>
        <b/>
        <sz val="10"/>
        <rFont val="Arial"/>
        <family val="2"/>
      </rPr>
      <t xml:space="preserve">                            "Idade média proposta"</t>
    </r>
  </si>
  <si>
    <r>
      <t>B</t>
    </r>
    <r>
      <rPr>
        <sz val="7.5"/>
        <color indexed="10"/>
        <rFont val="Arial"/>
        <family val="2"/>
      </rPr>
      <t>16</t>
    </r>
  </si>
  <si>
    <r>
      <t>B</t>
    </r>
    <r>
      <rPr>
        <b/>
        <sz val="10"/>
        <color indexed="10"/>
        <rFont val="Arial"/>
        <family val="2"/>
      </rPr>
      <t xml:space="preserve">16 </t>
    </r>
    <r>
      <rPr>
        <b/>
        <sz val="10"/>
        <rFont val="Arial"/>
        <family val="2"/>
      </rPr>
      <t xml:space="preserve">                           "Total (EB)"</t>
    </r>
  </si>
  <si>
    <r>
      <t>C</t>
    </r>
    <r>
      <rPr>
        <sz val="8"/>
        <color indexed="10"/>
        <rFont val="Arial"/>
        <family val="2"/>
      </rPr>
      <t>1</t>
    </r>
  </si>
  <si>
    <r>
      <t>A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</si>
  <si>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</si>
  <si>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</si>
  <si>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</si>
  <si>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</si>
  <si>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</si>
  <si>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</si>
  <si>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</si>
  <si>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</si>
  <si>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</si>
  <si>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</si>
  <si>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</si>
  <si>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</si>
  <si>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</si>
  <si>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</si>
  <si>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</si>
  <si>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</si>
  <si>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</si>
  <si>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</si>
  <si>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</si>
  <si>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</si>
  <si>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</si>
  <si>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</si>
  <si>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</si>
  <si>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</si>
  <si>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</si>
  <si>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</si>
  <si>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</si>
  <si>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</si>
  <si>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</si>
  <si>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</si>
  <si>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</si>
  <si>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</si>
  <si>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</si>
  <si>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</si>
  <si>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</si>
  <si>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</si>
  <si>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</si>
  <si>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</si>
  <si>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</si>
  <si>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</si>
  <si>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</si>
  <si>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</si>
  <si>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</si>
  <si>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</si>
  <si>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</si>
  <si>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</si>
  <si>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</si>
  <si>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</si>
  <si>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</si>
  <si>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</si>
  <si>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</si>
  <si>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</si>
  <si>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</si>
  <si>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</si>
  <si>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</si>
  <si>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</si>
  <si>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</si>
  <si>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</si>
  <si>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</si>
  <si>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</si>
  <si>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10</t>
    </r>
  </si>
  <si>
    <r>
      <t>E15</t>
    </r>
    <r>
      <rPr>
        <sz val="10"/>
        <rFont val="Arial"/>
      </rPr>
      <t/>
    </r>
  </si>
  <si>
    <r>
      <t>A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 xml:space="preserve">a </t>
    </r>
    <r>
      <rPr>
        <b/>
        <sz val="10"/>
        <color indexed="12"/>
        <rFont val="Arial"/>
        <family val="2"/>
      </rPr>
      <t>G</t>
    </r>
    <r>
      <rPr>
        <b/>
        <sz val="10"/>
        <color indexed="10"/>
        <rFont val="Arial"/>
        <family val="2"/>
      </rPr>
      <t>15</t>
    </r>
    <r>
      <rPr>
        <b/>
        <sz val="10"/>
        <rFont val="Arial"/>
        <family val="2"/>
      </rPr>
      <t xml:space="preserve">               "Percentual da frota"</t>
    </r>
  </si>
  <si>
    <r>
      <t>H</t>
    </r>
    <r>
      <rPr>
        <sz val="7.5"/>
        <color indexed="10"/>
        <rFont val="Arial"/>
        <family val="2"/>
      </rPr>
      <t>1</t>
    </r>
    <r>
      <rPr>
        <sz val="10"/>
        <rFont val="Arial"/>
      </rPr>
      <t/>
    </r>
  </si>
  <si>
    <r>
      <t>H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</si>
  <si>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H</t>
    </r>
    <r>
      <rPr>
        <sz val="7.5"/>
        <color indexed="10"/>
        <rFont val="Arial"/>
        <family val="2"/>
      </rPr>
      <t>7</t>
    </r>
  </si>
  <si>
    <r>
      <t>H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H</t>
    </r>
    <r>
      <rPr>
        <b/>
        <sz val="10"/>
        <color indexed="10"/>
        <rFont val="Arial"/>
        <family val="2"/>
      </rPr>
      <t xml:space="preserve">7                </t>
    </r>
    <r>
      <rPr>
        <b/>
        <sz val="10"/>
        <rFont val="Arial"/>
        <family val="2"/>
      </rPr>
      <t xml:space="preserve">  "Média ponderada"</t>
    </r>
  </si>
  <si>
    <r>
      <t>I</t>
    </r>
    <r>
      <rPr>
        <sz val="7.5"/>
        <color indexed="10"/>
        <rFont val="Arial"/>
        <family val="2"/>
      </rPr>
      <t>7</t>
    </r>
  </si>
  <si>
    <r>
      <t>J</t>
    </r>
    <r>
      <rPr>
        <sz val="9"/>
        <color indexed="10"/>
        <rFont val="Arial"/>
        <family val="2"/>
      </rPr>
      <t>1</t>
    </r>
  </si>
  <si>
    <r>
      <t>L</t>
    </r>
    <r>
      <rPr>
        <sz val="9"/>
        <color indexed="10"/>
        <rFont val="Arial"/>
        <family val="2"/>
      </rPr>
      <t>1</t>
    </r>
  </si>
  <si>
    <r>
      <t>Para cada linha preencher com o resultado da multiplicação da média ponderada (</t>
    </r>
    <r>
      <rPr>
        <sz val="10"/>
        <color indexed="12"/>
        <rFont val="Arial"/>
        <family val="2"/>
      </rPr>
      <t>K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) pelo respectivo 'Peso Y', ou seja:  
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 xml:space="preserve">x 4; 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2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2 </t>
    </r>
    <r>
      <rPr>
        <sz val="10"/>
        <rFont val="Arial"/>
      </rPr>
      <t xml:space="preserve">x 2;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3 </t>
    </r>
    <r>
      <rPr>
        <sz val="10"/>
        <rFont val="Arial"/>
      </rPr>
      <t xml:space="preserve">x 2;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4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4 </t>
    </r>
    <r>
      <rPr>
        <sz val="10"/>
        <rFont val="Arial"/>
      </rPr>
      <t xml:space="preserve">x 2;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5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5 </t>
    </r>
    <r>
      <rPr>
        <sz val="10"/>
        <rFont val="Arial"/>
      </rPr>
      <t xml:space="preserve">x 2;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6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6 </t>
    </r>
    <r>
      <rPr>
        <sz val="10"/>
        <rFont val="Arial"/>
      </rPr>
      <t xml:space="preserve">x 1;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7 </t>
    </r>
    <r>
      <rPr>
        <sz val="10"/>
        <rFont val="Arial"/>
      </rPr>
      <t>x 1</t>
    </r>
  </si>
  <si>
    <r>
      <t xml:space="preserve">Preencher com a somatória dos valores da coluna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 I</t>
    </r>
    <r>
      <rPr>
        <sz val="10"/>
        <color indexed="10"/>
        <rFont val="Arial"/>
        <family val="2"/>
      </rPr>
      <t>7</t>
    </r>
  </si>
  <si>
    <r>
      <t xml:space="preserve">Para facilitar o preenchimento da tabela, os campos a serem preenchidos estão coloridos de </t>
    </r>
    <r>
      <rPr>
        <b/>
        <sz val="10"/>
        <color indexed="48"/>
        <rFont val="Arial"/>
        <family val="2"/>
      </rPr>
      <t>VIOLETA</t>
    </r>
    <r>
      <rPr>
        <sz val="10"/>
        <rFont val="Arial"/>
      </rPr>
      <t xml:space="preserve">. </t>
    </r>
    <r>
      <rPr>
        <sz val="10"/>
        <rFont val="Arial"/>
      </rPr>
      <t/>
    </r>
  </si>
  <si>
    <r>
      <t xml:space="preserve">Preencher apenas as caixas coloridas de </t>
    </r>
    <r>
      <rPr>
        <b/>
        <sz val="10"/>
        <color indexed="51"/>
        <rFont val="Arial"/>
        <family val="2"/>
      </rPr>
      <t>AMARELO</t>
    </r>
    <r>
      <rPr>
        <sz val="10"/>
        <rFont val="Arial"/>
      </rPr>
      <t/>
    </r>
  </si>
  <si>
    <r>
      <t xml:space="preserve">Notas
1 - Observar as restrições pertinentes a bilhetagem eletrônica. </t>
    </r>
    <r>
      <rPr>
        <b/>
        <sz val="10"/>
        <color indexed="9"/>
        <rFont val="Arial"/>
        <family val="2"/>
      </rPr>
      <t>SSsss</t>
    </r>
  </si>
  <si>
    <t xml:space="preserve">EB &lt;= 16   </t>
  </si>
  <si>
    <r>
      <t>A</t>
    </r>
    <r>
      <rPr>
        <sz val="7.5"/>
        <color indexed="10"/>
        <rFont val="Arial"/>
        <family val="2"/>
      </rPr>
      <t>9</t>
    </r>
  </si>
  <si>
    <r>
      <t>F</t>
    </r>
    <r>
      <rPr>
        <sz val="7.5"/>
        <color indexed="10"/>
        <rFont val="Arial"/>
        <family val="2"/>
      </rPr>
      <t>11</t>
    </r>
  </si>
  <si>
    <r>
      <t>F</t>
    </r>
    <r>
      <rPr>
        <sz val="7.5"/>
        <color indexed="10"/>
        <rFont val="Arial"/>
        <family val="2"/>
      </rPr>
      <t>10</t>
    </r>
  </si>
  <si>
    <t>Elétrico / hidrogênio / ou 
outros emissão zero</t>
  </si>
  <si>
    <t>IDADE MÉDIA DA FROTA INICIAL</t>
  </si>
  <si>
    <r>
      <t xml:space="preserve">Os campos a serem preenchidos estão coloridos de </t>
    </r>
    <r>
      <rPr>
        <b/>
        <sz val="10"/>
        <color indexed="48"/>
        <rFont val="Arial"/>
        <family val="2"/>
      </rPr>
      <t>azul</t>
    </r>
    <r>
      <rPr>
        <sz val="10"/>
        <rFont val="Arial"/>
      </rPr>
      <t>. Salvo outra indicação, utilizar uma casa decimal.</t>
    </r>
  </si>
  <si>
    <t>IQT 
Proposto</t>
  </si>
  <si>
    <t>ID  =  1,667  x  ( ED - 100 )</t>
  </si>
  <si>
    <t xml:space="preserve">ED  &gt;=  699,6  </t>
  </si>
  <si>
    <t>699,6 &gt;  ED  &gt; 100</t>
  </si>
  <si>
    <t>término do 10º ano</t>
  </si>
  <si>
    <t>término do 11º ano</t>
  </si>
  <si>
    <t>término do 12º ano</t>
  </si>
  <si>
    <t>término do 13º ano</t>
  </si>
  <si>
    <t>término do 14º ano</t>
  </si>
  <si>
    <t>término do 15º ano</t>
  </si>
  <si>
    <t>término do 9º ano</t>
  </si>
  <si>
    <t>término do 8º ano</t>
  </si>
  <si>
    <t>término do 7º ano</t>
  </si>
  <si>
    <t>término do 6º ano</t>
  </si>
  <si>
    <t>término do 5º ano</t>
  </si>
  <si>
    <t>término do 4º ano</t>
  </si>
  <si>
    <t>término do 3º ano</t>
  </si>
  <si>
    <t>término do 2º ano</t>
  </si>
  <si>
    <t>término do 1º ano</t>
  </si>
  <si>
    <r>
      <t>B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2"/>
        <rFont val="Arial"/>
        <family val="2"/>
      </rPr>
      <t xml:space="preserve"> B</t>
    </r>
    <r>
      <rPr>
        <b/>
        <sz val="10"/>
        <color indexed="10"/>
        <rFont val="Arial"/>
        <family val="2"/>
      </rPr>
      <t xml:space="preserve">15   </t>
    </r>
    <r>
      <rPr>
        <b/>
        <sz val="10"/>
        <rFont val="Arial"/>
        <family val="2"/>
      </rPr>
      <t>"IQT proposto"</t>
    </r>
  </si>
  <si>
    <r>
      <t>B</t>
    </r>
    <r>
      <rPr>
        <sz val="7.5"/>
        <color indexed="10"/>
        <rFont val="Arial"/>
        <family val="2"/>
      </rPr>
      <t>16</t>
    </r>
    <r>
      <rPr>
        <sz val="10"/>
        <rFont val="Arial"/>
      </rPr>
      <t/>
    </r>
  </si>
  <si>
    <r>
      <t>B</t>
    </r>
    <r>
      <rPr>
        <b/>
        <sz val="10"/>
        <color indexed="10"/>
        <rFont val="Arial"/>
        <family val="2"/>
      </rPr>
      <t xml:space="preserve">16 </t>
    </r>
    <r>
      <rPr>
        <sz val="10"/>
        <rFont val="Arial"/>
      </rPr>
      <t xml:space="preserve">média proposta </t>
    </r>
    <r>
      <rPr>
        <b/>
        <sz val="10"/>
        <rFont val="Arial"/>
        <family val="2"/>
      </rPr>
      <t>"IF"</t>
    </r>
  </si>
  <si>
    <r>
      <t>B</t>
    </r>
    <r>
      <rPr>
        <sz val="7.5"/>
        <color indexed="10"/>
        <rFont val="Arial"/>
        <family val="2"/>
      </rPr>
      <t>17</t>
    </r>
  </si>
  <si>
    <t xml:space="preserve">IF &gt;= Y   </t>
  </si>
  <si>
    <t>Y  &gt;  IF  &gt; A</t>
  </si>
  <si>
    <r>
      <t xml:space="preserve">Preencher com o valor </t>
    </r>
    <r>
      <rPr>
        <b/>
        <sz val="11"/>
        <rFont val="Arial"/>
        <family val="2"/>
      </rPr>
      <t>IA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1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A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L</t>
    </r>
    <r>
      <rPr>
        <b/>
        <sz val="11"/>
        <color indexed="10"/>
        <rFont val="Arial"/>
        <family val="2"/>
      </rPr>
      <t>7</t>
    </r>
    <r>
      <rPr>
        <sz val="11"/>
        <rFont val="Arial"/>
        <family val="2"/>
      </rPr>
      <t>)</t>
    </r>
  </si>
  <si>
    <r>
      <t xml:space="preserve">Preencher com o valor </t>
    </r>
    <r>
      <rPr>
        <b/>
        <sz val="11"/>
        <rFont val="Arial"/>
        <family val="2"/>
      </rPr>
      <t>IC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3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C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L</t>
    </r>
    <r>
      <rPr>
        <b/>
        <sz val="11"/>
        <color indexed="10"/>
        <rFont val="Arial"/>
        <family val="2"/>
      </rPr>
      <t>1</t>
    </r>
    <r>
      <rPr>
        <sz val="11"/>
        <rFont val="Arial"/>
        <family val="2"/>
      </rPr>
      <t>).</t>
    </r>
  </si>
  <si>
    <r>
      <t>Para cada linha, preencher com a somatória de cada célula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a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15</t>
    </r>
    <r>
      <rPr>
        <sz val="10"/>
        <rFont val="Arial"/>
      </rPr>
      <t xml:space="preserve">,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a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 xml:space="preserve">15 .... </t>
    </r>
    <r>
      <rPr>
        <sz val="10"/>
        <color indexed="12"/>
        <rFont val="Arial"/>
        <family val="2"/>
      </rPr>
      <t>G</t>
    </r>
    <r>
      <rPr>
        <sz val="10"/>
        <color indexed="10"/>
        <rFont val="Arial"/>
        <family val="2"/>
      </rPr>
      <t>1 a</t>
    </r>
    <r>
      <rPr>
        <sz val="10"/>
        <color indexed="12"/>
        <rFont val="Arial"/>
        <family val="2"/>
      </rPr>
      <t xml:space="preserve"> G</t>
    </r>
    <r>
      <rPr>
        <sz val="10"/>
        <color indexed="10"/>
        <rFont val="Arial"/>
        <family val="2"/>
      </rPr>
      <t>15</t>
    </r>
    <r>
      <rPr>
        <sz val="10"/>
        <rFont val="Arial"/>
      </rPr>
      <t>)</t>
    </r>
    <r>
      <rPr>
        <sz val="10"/>
        <color indexed="10"/>
        <rFont val="Arial"/>
        <family val="2"/>
      </rPr>
      <t xml:space="preserve"> </t>
    </r>
    <r>
      <rPr>
        <sz val="10"/>
        <rFont val="Arial"/>
      </rPr>
      <t xml:space="preserve"> m</t>
    </r>
    <r>
      <rPr>
        <sz val="10"/>
        <rFont val="Arial"/>
      </rPr>
      <t xml:space="preserve">ultiplicada pelo respectivo 'Peso X'. Divida o resultado por 8.    </t>
    </r>
    <r>
      <rPr>
        <b/>
        <sz val="10"/>
        <rFont val="Arial"/>
        <family val="2"/>
      </rPr>
      <t>Exemplo</t>
    </r>
    <r>
      <rPr>
        <sz val="10"/>
        <rFont val="Arial"/>
      </rPr>
      <t xml:space="preserve">: preencher a célula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com o resultado de: ((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15)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2</t>
    </r>
    <r>
      <rPr>
        <sz val="10"/>
        <rFont val="Arial"/>
      </rPr>
      <t xml:space="preserve"> x 14)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x 13)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4</t>
    </r>
    <r>
      <rPr>
        <sz val="10"/>
        <rFont val="Arial"/>
      </rPr>
      <t xml:space="preserve"> x 12)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5</t>
    </r>
    <r>
      <rPr>
        <sz val="10"/>
        <rFont val="Arial"/>
      </rPr>
      <t xml:space="preserve"> x 11)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6</t>
    </r>
    <r>
      <rPr>
        <sz val="10"/>
        <rFont val="Arial"/>
      </rPr>
      <t xml:space="preserve"> x 10)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 x 9)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8</t>
    </r>
    <r>
      <rPr>
        <sz val="10"/>
        <rFont val="Arial"/>
      </rPr>
      <t xml:space="preserve"> x 8)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x 7)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10</t>
    </r>
    <r>
      <rPr>
        <sz val="10"/>
        <rFont val="Arial"/>
      </rPr>
      <t xml:space="preserve"> x 6)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11</t>
    </r>
    <r>
      <rPr>
        <sz val="10"/>
        <rFont val="Arial"/>
      </rPr>
      <t xml:space="preserve"> x 5)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 xml:space="preserve">12 </t>
    </r>
    <r>
      <rPr>
        <sz val="10"/>
        <rFont val="Arial"/>
      </rPr>
      <t>x 4)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13</t>
    </r>
    <r>
      <rPr>
        <sz val="10"/>
        <rFont val="Arial"/>
      </rPr>
      <t xml:space="preserve"> x 3)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14</t>
    </r>
    <r>
      <rPr>
        <sz val="10"/>
        <rFont val="Arial"/>
      </rPr>
      <t xml:space="preserve"> x 2)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 xml:space="preserve">15 </t>
    </r>
    <r>
      <rPr>
        <sz val="10"/>
        <rFont val="Arial"/>
      </rPr>
      <t xml:space="preserve">x 1)) </t>
    </r>
    <r>
      <rPr>
        <b/>
        <sz val="10"/>
        <rFont val="Arial"/>
        <family val="2"/>
      </rPr>
      <t>÷</t>
    </r>
    <r>
      <rPr>
        <sz val="10"/>
        <rFont val="Arial"/>
      </rPr>
      <t xml:space="preserve"> 8.</t>
    </r>
  </si>
  <si>
    <r>
      <t>J</t>
    </r>
    <r>
      <rPr>
        <b/>
        <sz val="10"/>
        <color indexed="10"/>
        <rFont val="Arial"/>
        <family val="2"/>
      </rPr>
      <t xml:space="preserve">1                       </t>
    </r>
    <r>
      <rPr>
        <b/>
        <sz val="10"/>
        <rFont val="Arial"/>
        <family val="2"/>
      </rPr>
      <t xml:space="preserve">  "Índice de Conforto EC"</t>
    </r>
  </si>
  <si>
    <r>
      <t>L</t>
    </r>
    <r>
      <rPr>
        <b/>
        <sz val="10"/>
        <color indexed="10"/>
        <rFont val="Arial"/>
        <family val="2"/>
      </rPr>
      <t xml:space="preserve">1                       </t>
    </r>
    <r>
      <rPr>
        <b/>
        <sz val="10"/>
        <rFont val="Arial"/>
        <family val="2"/>
      </rPr>
      <t xml:space="preserve">  "ÍNDICE C  (IC)"</t>
    </r>
  </si>
  <si>
    <t>IC  =  0,3016 x  ( EC - 2079,38)</t>
  </si>
  <si>
    <t>EC &lt;= 2079,38</t>
  </si>
  <si>
    <t>5395  &gt;  EC  &gt;  2079,38</t>
  </si>
  <si>
    <t>EC  &gt;=  5395</t>
  </si>
  <si>
    <t xml:space="preserve">Preencher com a quantidade de veículos elétricos, ou dotados de células de energia a hidrogênio ou de outra tecnologia que comprovadamente tenha emissão "zero" de poluentes. </t>
  </si>
  <si>
    <t>Melhoria do Índice de Qualidade do Tranporte - IQT</t>
  </si>
  <si>
    <r>
      <t>"A" (</t>
    </r>
    <r>
      <rPr>
        <b/>
        <sz val="10"/>
        <color indexed="12"/>
        <rFont val="Arial"/>
        <family val="2"/>
      </rPr>
      <t>A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>)</t>
    </r>
  </si>
  <si>
    <r>
      <t xml:space="preserve">Preencher com a média dos IQT propostos ao longo do período da concessão.      </t>
    </r>
    <r>
      <rPr>
        <b/>
        <sz val="10"/>
        <rFont val="Arial"/>
        <family val="2"/>
      </rPr>
      <t xml:space="preserve">Assim:  </t>
    </r>
    <r>
      <rPr>
        <sz val="10"/>
        <rFont val="Arial"/>
      </rPr>
      <t xml:space="preserve"> EF = (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+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2</t>
    </r>
    <r>
      <rPr>
        <sz val="10"/>
        <rFont val="Arial"/>
      </rPr>
      <t xml:space="preserve"> +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 xml:space="preserve">3 </t>
    </r>
    <r>
      <rPr>
        <sz val="10"/>
        <rFont val="Arial"/>
      </rPr>
      <t xml:space="preserve">... +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15</t>
    </r>
    <r>
      <rPr>
        <sz val="10"/>
        <rFont val="Arial"/>
      </rPr>
      <t xml:space="preserve"> ) ÷ 15</t>
    </r>
  </si>
  <si>
    <r>
      <t>B</t>
    </r>
    <r>
      <rPr>
        <b/>
        <sz val="10"/>
        <color indexed="10"/>
        <rFont val="Arial"/>
        <family val="2"/>
      </rPr>
      <t xml:space="preserve">17              </t>
    </r>
    <r>
      <rPr>
        <sz val="10"/>
        <rFont val="Arial"/>
      </rPr>
      <t xml:space="preserve">NOTA F </t>
    </r>
    <r>
      <rPr>
        <b/>
        <sz val="10"/>
        <rFont val="Arial"/>
        <family val="2"/>
      </rPr>
      <t>"IF"</t>
    </r>
  </si>
  <si>
    <t>Evolução da Frota - Conforto</t>
  </si>
  <si>
    <t>Utilização serviço</t>
  </si>
  <si>
    <t xml:space="preserve">  Dias corridos após a assinatura do contrato</t>
  </si>
  <si>
    <r>
      <t>M</t>
    </r>
    <r>
      <rPr>
        <sz val="7.5"/>
        <color indexed="10"/>
        <rFont val="Arial"/>
        <family val="2"/>
      </rPr>
      <t>1</t>
    </r>
  </si>
  <si>
    <r>
      <t>N</t>
    </r>
    <r>
      <rPr>
        <sz val="7.5"/>
        <color indexed="10"/>
        <rFont val="Arial"/>
        <family val="2"/>
      </rPr>
      <t>1</t>
    </r>
  </si>
  <si>
    <t>Preencher com a quantidade de veículos que a Licitante pretende operar de acordo com o ano de fabricação do chassi.
Observar que as células A12 a A16 devem conter apenas veículos do tipo articulado/biarticulado em que são permitidas idades superiores a 10 anos.</t>
  </si>
  <si>
    <r>
      <t>I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I7</t>
    </r>
    <r>
      <rPr>
        <b/>
        <sz val="10"/>
        <color indexed="10"/>
        <rFont val="Arial"/>
        <family val="2"/>
      </rPr>
      <t xml:space="preserve">                       </t>
    </r>
    <r>
      <rPr>
        <b/>
        <sz val="10"/>
        <rFont val="Arial"/>
        <family val="2"/>
      </rPr>
      <t xml:space="preserve">  "Índice de conforto"</t>
    </r>
  </si>
  <si>
    <r>
      <t xml:space="preserve">Preencher com o total de veículos que a Licitante propõem iniciar e operar durante o primeiro ano de concessão, conforme apresentado na Tabela 1, célula </t>
    </r>
    <r>
      <rPr>
        <sz val="10"/>
        <color indexed="12"/>
        <rFont val="Arial"/>
        <family val="2"/>
      </rPr>
      <t>K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- Frota Total.</t>
    </r>
  </si>
  <si>
    <t xml:space="preserve">Notas
1 - Observar o edital, considerando que em 1º de julho ocorre o envelhecimento da frota.
2 - Idade individual maior que 10 anos somente para veiculos do tipo articulado e bi-articulado. </t>
  </si>
  <si>
    <t>1º ano</t>
  </si>
  <si>
    <t>2º ano</t>
  </si>
  <si>
    <t>3º ano</t>
  </si>
  <si>
    <t>4º ano</t>
  </si>
  <si>
    <t>5º ano</t>
  </si>
  <si>
    <t>6º ano</t>
  </si>
  <si>
    <t>7º ano</t>
  </si>
  <si>
    <t>8º ano</t>
  </si>
  <si>
    <t>9º ano</t>
  </si>
  <si>
    <t>10º ano</t>
  </si>
  <si>
    <t>11º ano</t>
  </si>
  <si>
    <t>12º ano</t>
  </si>
  <si>
    <t>13º ano</t>
  </si>
  <si>
    <t>14º ano</t>
  </si>
  <si>
    <t>15º ano</t>
  </si>
  <si>
    <t>PERCENTUAL DA FROTA A CADA ANO</t>
  </si>
  <si>
    <r>
      <t xml:space="preserve">Preencher com o total de motores </t>
    </r>
    <r>
      <rPr>
        <b/>
        <sz val="10"/>
        <rFont val="Arial"/>
        <family val="2"/>
      </rPr>
      <t>sem</t>
    </r>
    <r>
      <rPr>
        <sz val="10"/>
        <rFont val="Arial"/>
      </rPr>
      <t xml:space="preserve"> injeção eletrônica de combustível que equipam a frota que a Licitante propõem iniciar a operação, para cada tipo de combustível utilizado e conformidades com as fases do CONAMA</t>
    </r>
    <r>
      <rPr>
        <sz val="9"/>
        <rFont val="Arial"/>
        <family val="2"/>
      </rPr>
      <t xml:space="preserve"> (fases III, IV, V, VI e VII)</t>
    </r>
    <r>
      <rPr>
        <sz val="10"/>
        <rFont val="Arial"/>
      </rPr>
      <t xml:space="preserve"> </t>
    </r>
  </si>
  <si>
    <r>
      <t>Preencher com o total de motores dotados de injeção eletrônica de combustível que equipam a frota que a Licitante propõem para implantação da operação, para cada tipo de combustível utilizado, pelas suas respectivas conformidades com as fases do CONAMA</t>
    </r>
    <r>
      <rPr>
        <sz val="9"/>
        <rFont val="Arial"/>
        <family val="2"/>
      </rPr>
      <t xml:space="preserve"> (fases III, IV, V, VI e VII) </t>
    </r>
  </si>
  <si>
    <t>IF  =  500 x (EF - A)</t>
  </si>
  <si>
    <t xml:space="preserve">CRONOGRAMA  DE   MOBILIZAÇÃO DA FROTA PARA OPERAÇÃO           </t>
  </si>
  <si>
    <t>Tabela  1 - LOTE 1 - Elemento A</t>
  </si>
  <si>
    <t>Tabela 2 - LOTE 1 - Elemento B</t>
  </si>
  <si>
    <t>16  &gt;  EB  &lt; 96</t>
  </si>
  <si>
    <t>IB  =  12,50  x  ( 96 - EB )</t>
  </si>
  <si>
    <t>EB &gt;= 96</t>
  </si>
  <si>
    <r>
      <t>A</t>
    </r>
    <r>
      <rPr>
        <sz val="8"/>
        <color indexed="10"/>
        <rFont val="Arial"/>
        <family val="2"/>
      </rPr>
      <t>14</t>
    </r>
  </si>
  <si>
    <r>
      <t>A</t>
    </r>
    <r>
      <rPr>
        <b/>
        <sz val="10"/>
        <color indexed="10"/>
        <rFont val="Arial"/>
        <family val="2"/>
      </rPr>
      <t>1</t>
    </r>
    <r>
      <rPr>
        <b/>
        <sz val="10"/>
        <color indexed="62"/>
        <rFont val="Arial"/>
        <family val="2"/>
      </rPr>
      <t xml:space="preserve"> </t>
    </r>
    <r>
      <rPr>
        <b/>
        <sz val="10"/>
        <rFont val="Arial"/>
        <family val="2"/>
      </rPr>
      <t>a</t>
    </r>
    <r>
      <rPr>
        <b/>
        <sz val="10"/>
        <color indexed="62"/>
        <rFont val="Arial"/>
        <family val="2"/>
      </rPr>
      <t xml:space="preserve"> A</t>
    </r>
    <r>
      <rPr>
        <b/>
        <sz val="10"/>
        <color indexed="10"/>
        <rFont val="Arial"/>
        <family val="2"/>
      </rPr>
      <t xml:space="preserve">13 </t>
    </r>
    <r>
      <rPr>
        <b/>
        <sz val="10"/>
        <rFont val="Arial"/>
        <family val="2"/>
      </rPr>
      <t xml:space="preserve">                           "Número de veículos"</t>
    </r>
  </si>
  <si>
    <r>
      <t>A</t>
    </r>
    <r>
      <rPr>
        <sz val="8"/>
        <color indexed="10"/>
        <rFont val="Arial"/>
        <family val="2"/>
      </rPr>
      <t>15</t>
    </r>
  </si>
  <si>
    <r>
      <t>A</t>
    </r>
    <r>
      <rPr>
        <b/>
        <sz val="10"/>
        <color indexed="10"/>
        <rFont val="Arial"/>
        <family val="2"/>
      </rPr>
      <t>14</t>
    </r>
    <r>
      <rPr>
        <b/>
        <sz val="10"/>
        <rFont val="Arial"/>
        <family val="2"/>
      </rPr>
      <t xml:space="preserve">                           "Total"</t>
    </r>
  </si>
  <si>
    <r>
      <t>A</t>
    </r>
    <r>
      <rPr>
        <b/>
        <sz val="10"/>
        <color indexed="10"/>
        <rFont val="Arial"/>
        <family val="2"/>
      </rPr>
      <t>15</t>
    </r>
    <r>
      <rPr>
        <b/>
        <sz val="10"/>
        <rFont val="Arial"/>
        <family val="2"/>
      </rPr>
      <t xml:space="preserve">                            "Idade média da frota"</t>
    </r>
  </si>
  <si>
    <t>Tabela 3 - LOTE 1 - Elemento C</t>
  </si>
  <si>
    <t xml:space="preserve">Tabela 4 - LOTE 1 - Elemento D   </t>
  </si>
  <si>
    <r>
      <t>Preencher com a média ponderada das notas dos elementos (</t>
    </r>
    <r>
      <rPr>
        <b/>
        <sz val="11"/>
        <rFont val="Arial"/>
        <family val="2"/>
      </rPr>
      <t>IA,IB,IC,ID e IF</t>
    </r>
    <r>
      <rPr>
        <sz val="11"/>
        <rFont val="Arial"/>
        <family val="2"/>
      </rPr>
      <t xml:space="preserve">) pelos seus respectivos pesos. Desse modo calcule a seguinte fórmula: </t>
    </r>
  </si>
  <si>
    <r>
      <t xml:space="preserve">Preencher com o valor </t>
    </r>
    <r>
      <rPr>
        <b/>
        <sz val="11"/>
        <rFont val="Arial"/>
        <family val="2"/>
      </rPr>
      <t>IF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5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E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B</t>
    </r>
    <r>
      <rPr>
        <b/>
        <sz val="11"/>
        <color indexed="10"/>
        <rFont val="Arial"/>
        <family val="2"/>
      </rPr>
      <t>17</t>
    </r>
    <r>
      <rPr>
        <sz val="11"/>
        <rFont val="Arial"/>
        <family val="2"/>
      </rPr>
      <t>).</t>
    </r>
  </si>
  <si>
    <t>microônibus</t>
  </si>
  <si>
    <t>miniônibus</t>
  </si>
  <si>
    <t>midiônibus</t>
  </si>
  <si>
    <r>
      <t>O</t>
    </r>
    <r>
      <rPr>
        <sz val="7.5"/>
        <color indexed="10"/>
        <rFont val="Arial"/>
        <family val="2"/>
      </rPr>
      <t>1</t>
    </r>
  </si>
  <si>
    <t>Seletiva = 59</t>
  </si>
  <si>
    <t>Comum = 754</t>
  </si>
  <si>
    <r>
      <t>K</t>
    </r>
    <r>
      <rPr>
        <sz val="7.5"/>
        <color indexed="10"/>
        <rFont val="Arial"/>
        <family val="2"/>
      </rPr>
      <t>1</t>
    </r>
  </si>
  <si>
    <r>
      <t>L</t>
    </r>
    <r>
      <rPr>
        <sz val="7.5"/>
        <color indexed="10"/>
        <rFont val="Arial"/>
        <family val="2"/>
      </rPr>
      <t>1</t>
    </r>
    <r>
      <rPr>
        <sz val="10"/>
        <rFont val="Arial"/>
      </rPr>
      <t/>
    </r>
  </si>
  <si>
    <r>
      <t xml:space="preserve"> </t>
    </r>
    <r>
      <rPr>
        <b/>
        <sz val="10"/>
        <color indexed="12"/>
        <rFont val="Arial"/>
        <family val="2"/>
      </rPr>
      <t>L</t>
    </r>
    <r>
      <rPr>
        <b/>
        <sz val="10"/>
        <color indexed="10"/>
        <rFont val="Arial"/>
        <family val="2"/>
      </rPr>
      <t>1</t>
    </r>
    <r>
      <rPr>
        <b/>
        <sz val="10"/>
        <color indexed="12"/>
        <rFont val="Arial"/>
        <family val="2"/>
      </rPr>
      <t xml:space="preserve"> </t>
    </r>
    <r>
      <rPr>
        <b/>
        <sz val="10"/>
        <rFont val="Arial"/>
        <family val="2"/>
      </rPr>
      <t xml:space="preserve">  "Frota Total"</t>
    </r>
  </si>
  <si>
    <r>
      <t>M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e </t>
    </r>
    <r>
      <rPr>
        <b/>
        <sz val="10"/>
        <color indexed="12"/>
        <rFont val="Arial"/>
        <family val="2"/>
      </rPr>
      <t>N</t>
    </r>
    <r>
      <rPr>
        <b/>
        <sz val="10"/>
        <color indexed="10"/>
        <rFont val="Arial"/>
        <family val="2"/>
      </rPr>
      <t xml:space="preserve">1  </t>
    </r>
    <r>
      <rPr>
        <b/>
        <sz val="9"/>
        <rFont val="Arial"/>
        <family val="2"/>
      </rPr>
      <t xml:space="preserve">"Total em veículo  equivalente seletivo e comum" </t>
    </r>
  </si>
  <si>
    <t>SECRETARIA DE ESTADO DOS TRANSPORTES METROPOLITANOS</t>
  </si>
  <si>
    <t xml:space="preserve">     SECRETARIA DE ESTADO DOS TRANSPORTES METROPOLITANOS</t>
  </si>
  <si>
    <t xml:space="preserve">Preencher com o número de veículos que a Licitante atendederá a frota total para operação global, por tipo de veículo, conforme o cabeçalho das colunas. </t>
  </si>
  <si>
    <t>Tabela  5 - LOTE 1 - Elemento E</t>
  </si>
  <si>
    <t>Tabela 6 - LOTE 1 - Índice Final</t>
  </si>
  <si>
    <t>INSTRUÇÕES PARA PREENCHIMENTO DA TABELA 5</t>
  </si>
  <si>
    <r>
      <t>A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 </t>
    </r>
    <r>
      <rPr>
        <b/>
        <sz val="9"/>
        <rFont val="Arial"/>
        <family val="2"/>
      </rPr>
      <t xml:space="preserve">"Dias corridos da assinatura do contrato para implantação da frota total" </t>
    </r>
  </si>
  <si>
    <t>Preencher com o número de dias que a Licitante atendederá a frota total para operação global.</t>
  </si>
  <si>
    <r>
      <t>B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a </t>
    </r>
    <r>
      <rPr>
        <b/>
        <sz val="10"/>
        <color indexed="12"/>
        <rFont val="Arial"/>
        <family val="2"/>
      </rPr>
      <t>K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</t>
    </r>
    <r>
      <rPr>
        <b/>
        <sz val="9"/>
        <rFont val="Arial"/>
        <family val="2"/>
      </rPr>
      <t xml:space="preserve">"Cronograma de implantação da frota" </t>
    </r>
  </si>
  <si>
    <r>
      <t xml:space="preserve">Preencher com a somatória dos Totais das colunas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a </t>
    </r>
    <r>
      <rPr>
        <sz val="10"/>
        <color indexed="12"/>
        <rFont val="Arial"/>
        <family val="2"/>
      </rPr>
      <t>K</t>
    </r>
    <r>
      <rPr>
        <sz val="10"/>
        <color indexed="10"/>
        <rFont val="Arial"/>
        <family val="2"/>
      </rPr>
      <t>1</t>
    </r>
    <r>
      <rPr>
        <sz val="10"/>
        <rFont val="Arial"/>
      </rPr>
      <t>.</t>
    </r>
  </si>
  <si>
    <r>
      <t xml:space="preserve">Preencher com a somatória das quantidades propostas multiplicada pelos respectivos fatores de equivalência. </t>
    </r>
    <r>
      <rPr>
        <b/>
        <sz val="10"/>
        <rFont val="Arial"/>
        <family val="2"/>
      </rPr>
      <t>Exemplo</t>
    </r>
    <r>
      <rPr>
        <sz val="10"/>
        <rFont val="Arial"/>
      </rPr>
      <t xml:space="preserve">: preencher </t>
    </r>
    <r>
      <rPr>
        <sz val="10"/>
        <color indexed="12"/>
        <rFont val="Arial"/>
        <family val="2"/>
      </rPr>
      <t>M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da seguinte forma: ((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0,40) + (</t>
    </r>
    <r>
      <rPr>
        <sz val="10"/>
        <color indexed="12"/>
        <rFont val="Arial"/>
        <family val="2"/>
      </rPr>
      <t>C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0,60) +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0,80) + (</t>
    </r>
    <r>
      <rPr>
        <sz val="10"/>
        <color theme="3"/>
        <rFont val="Arial"/>
        <family val="2"/>
      </rPr>
      <t>E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x 1,0)), preencher </t>
    </r>
    <r>
      <rPr>
        <sz val="10"/>
        <color indexed="12"/>
        <rFont val="Arial"/>
        <family val="2"/>
      </rPr>
      <t>N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da seguinte forma: ((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0,41) + ((</t>
    </r>
    <r>
      <rPr>
        <sz val="10"/>
        <color indexed="12"/>
        <rFont val="Arial"/>
        <family val="2"/>
      </rPr>
      <t>G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0,67) + ((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1) + ((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1,11) + ((</t>
    </r>
    <r>
      <rPr>
        <sz val="10"/>
        <color indexed="12"/>
        <rFont val="Arial"/>
        <family val="2"/>
      </rPr>
      <t>J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1,59) + (</t>
    </r>
    <r>
      <rPr>
        <sz val="10"/>
        <color indexed="12"/>
        <rFont val="Arial"/>
        <family val="2"/>
      </rPr>
      <t>(K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2,44)</t>
    </r>
  </si>
  <si>
    <r>
      <t xml:space="preserve"> </t>
    </r>
    <r>
      <rPr>
        <b/>
        <sz val="10"/>
        <color indexed="12"/>
        <rFont val="Arial"/>
        <family val="2"/>
      </rPr>
      <t>O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"Total" </t>
    </r>
    <r>
      <rPr>
        <sz val="9"/>
        <rFont val="Arial"/>
        <family val="2"/>
      </rPr>
      <t xml:space="preserve">veículo equivalente </t>
    </r>
  </si>
  <si>
    <r>
      <t>P</t>
    </r>
    <r>
      <rPr>
        <sz val="7.5"/>
        <color indexed="10"/>
        <rFont val="Arial"/>
        <family val="2"/>
      </rPr>
      <t>1</t>
    </r>
  </si>
  <si>
    <r>
      <t>P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"Índice A (IA)"</t>
    </r>
  </si>
  <si>
    <r>
      <t xml:space="preserve">Preencher com a somatória dos valores de </t>
    </r>
    <r>
      <rPr>
        <sz val="10"/>
        <color rgb="FF000099"/>
        <rFont val="Arial"/>
        <family val="2"/>
      </rPr>
      <t>M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e </t>
    </r>
    <r>
      <rPr>
        <sz val="10"/>
        <color rgb="FF000099"/>
        <rFont val="Arial"/>
        <family val="2"/>
      </rPr>
      <t>N</t>
    </r>
    <r>
      <rPr>
        <sz val="10"/>
        <color rgb="FFFF0000"/>
        <rFont val="Arial"/>
        <family val="2"/>
      </rPr>
      <t>1</t>
    </r>
    <r>
      <rPr>
        <sz val="10"/>
        <rFont val="Arial"/>
      </rPr>
      <t>. Esse valor deverá ser igual ou superior ao de veículos equivalentes determinada, conforme apresentado no Anexo  37.</t>
    </r>
  </si>
  <si>
    <r>
      <t xml:space="preserve">180 &lt;  </t>
    </r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 &lt;= 300</t>
    </r>
  </si>
  <si>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&gt; 300</t>
    </r>
  </si>
  <si>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= 180</t>
    </r>
  </si>
  <si>
    <t>WI-FI</t>
  </si>
  <si>
    <r>
      <t xml:space="preserve">IA  =  ((50/6) x </t>
    </r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>) + 2500</t>
    </r>
  </si>
  <si>
    <r>
      <t>Preencher com a soma dos veículos apresentados em</t>
    </r>
    <r>
      <rPr>
        <sz val="10"/>
        <color indexed="12"/>
        <rFont val="Arial"/>
        <family val="2"/>
      </rPr>
      <t xml:space="preserve"> </t>
    </r>
    <r>
      <rPr>
        <b/>
        <sz val="10"/>
        <color indexed="18"/>
        <rFont val="Arial"/>
        <family val="2"/>
      </rPr>
      <t>A</t>
    </r>
    <r>
      <rPr>
        <b/>
        <sz val="10"/>
        <color indexed="10"/>
        <rFont val="Arial"/>
        <family val="2"/>
      </rPr>
      <t>1</t>
    </r>
    <r>
      <rPr>
        <sz val="10"/>
        <rFont val="Arial"/>
      </rPr>
      <t xml:space="preserve"> a</t>
    </r>
    <r>
      <rPr>
        <sz val="10"/>
        <color indexed="12"/>
        <rFont val="Arial"/>
        <family val="2"/>
      </rPr>
      <t xml:space="preserve"> </t>
    </r>
    <r>
      <rPr>
        <b/>
        <sz val="10"/>
        <color indexed="18"/>
        <rFont val="Arial"/>
        <family val="2"/>
      </rPr>
      <t>A</t>
    </r>
    <r>
      <rPr>
        <b/>
        <sz val="10"/>
        <color indexed="10"/>
        <rFont val="Arial"/>
        <family val="2"/>
      </rPr>
      <t>13</t>
    </r>
    <r>
      <rPr>
        <sz val="10"/>
        <rFont val="Arial"/>
      </rPr>
      <t>. Deve corresponder ao valor da célula</t>
    </r>
    <r>
      <rPr>
        <sz val="10"/>
        <color indexed="10"/>
        <rFont val="Arial"/>
        <family val="2"/>
      </rPr>
      <t xml:space="preserve"> L1</t>
    </r>
    <r>
      <rPr>
        <sz val="10"/>
        <rFont val="Arial"/>
      </rPr>
      <t xml:space="preserve"> da Tabela 1</t>
    </r>
  </si>
  <si>
    <t>Nesta Tabela encontram-se relacionadas as características dos veículos que são importantes para agregar conforto aos usuários e tripulação, a saber: Veículos de piso baixo ('low floor' e 'low entry'); veículos do tipo padron (melhor acesso em 3 portas de 1.100 mm, motor traseiro etc.); ar condicionado; câmbio automático, motor traseiro, WI-FI e suspensão pneumática.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</si>
</sst>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"/>
    <numFmt numFmtId="166" formatCode="0.0000"/>
    <numFmt numFmtId="167" formatCode="#,##0.0"/>
    <numFmt numFmtId="168" formatCode="0.000000"/>
  </numFmts>
  <fonts count="7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9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0"/>
      <color indexed="17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12"/>
      <color indexed="12"/>
      <name val="Arial"/>
      <family val="2"/>
    </font>
    <font>
      <b/>
      <sz val="14"/>
      <color indexed="17"/>
      <name val="Arial"/>
      <family val="2"/>
    </font>
    <font>
      <b/>
      <sz val="8"/>
      <name val="Arial"/>
      <family val="2"/>
    </font>
    <font>
      <b/>
      <sz val="11"/>
      <color indexed="10"/>
      <name val="Arial"/>
      <family val="2"/>
    </font>
    <font>
      <b/>
      <sz val="12"/>
      <color indexed="10"/>
      <name val="Arial"/>
      <family val="2"/>
    </font>
    <font>
      <b/>
      <sz val="8"/>
      <color indexed="10"/>
      <name val="Arial"/>
      <family val="2"/>
    </font>
    <font>
      <b/>
      <sz val="11"/>
      <color indexed="12"/>
      <name val="Arial"/>
      <family val="2"/>
    </font>
    <font>
      <sz val="11"/>
      <name val="Arial"/>
      <family val="2"/>
    </font>
    <font>
      <b/>
      <sz val="10"/>
      <color indexed="48"/>
      <name val="Arial"/>
      <family val="2"/>
    </font>
    <font>
      <sz val="10"/>
      <color indexed="9"/>
      <name val="Arial"/>
      <family val="2"/>
    </font>
    <font>
      <b/>
      <sz val="11"/>
      <color indexed="23"/>
      <name val="Arial"/>
      <family val="2"/>
    </font>
    <font>
      <sz val="7.5"/>
      <color indexed="12"/>
      <name val="Arial"/>
      <family val="2"/>
    </font>
    <font>
      <sz val="7.5"/>
      <color indexed="10"/>
      <name val="Arial"/>
      <family val="2"/>
    </font>
    <font>
      <sz val="7.5"/>
      <name val="Arial"/>
      <family val="2"/>
    </font>
    <font>
      <b/>
      <sz val="10"/>
      <color indexed="62"/>
      <name val="Arial"/>
      <family val="2"/>
    </font>
    <font>
      <sz val="8"/>
      <color indexed="62"/>
      <name val="Arial"/>
      <family val="2"/>
    </font>
    <font>
      <sz val="8"/>
      <color indexed="10"/>
      <name val="Arial"/>
      <family val="2"/>
    </font>
    <font>
      <b/>
      <sz val="10"/>
      <color indexed="18"/>
      <name val="Arial"/>
      <family val="2"/>
    </font>
    <font>
      <sz val="7.5"/>
      <color indexed="18"/>
      <name val="Arial"/>
      <family val="2"/>
    </font>
    <font>
      <b/>
      <sz val="14"/>
      <color indexed="45"/>
      <name val="Arial"/>
      <family val="2"/>
    </font>
    <font>
      <b/>
      <sz val="10"/>
      <color indexed="51"/>
      <name val="Arial"/>
      <family val="2"/>
    </font>
    <font>
      <b/>
      <sz val="14"/>
      <color indexed="51"/>
      <name val="Arial"/>
      <family val="2"/>
    </font>
    <font>
      <b/>
      <sz val="12"/>
      <color indexed="18"/>
      <name val="Arial"/>
      <family val="2"/>
    </font>
    <font>
      <sz val="8"/>
      <color indexed="12"/>
      <name val="Arial"/>
      <family val="2"/>
    </font>
    <font>
      <sz val="11"/>
      <name val="Arial"/>
      <family val="2"/>
    </font>
    <font>
      <sz val="12"/>
      <color indexed="18"/>
      <name val="Arial"/>
      <family val="2"/>
    </font>
    <font>
      <sz val="9"/>
      <color indexed="18"/>
      <name val="Arial"/>
      <family val="2"/>
    </font>
    <font>
      <b/>
      <sz val="10"/>
      <color indexed="63"/>
      <name val="Arial"/>
      <family val="2"/>
    </font>
    <font>
      <b/>
      <sz val="10"/>
      <color indexed="9"/>
      <name val="Arial"/>
      <family val="2"/>
    </font>
    <font>
      <sz val="8"/>
      <color indexed="1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Arial"/>
      <family val="2"/>
    </font>
    <font>
      <b/>
      <sz val="14"/>
      <color indexed="46"/>
      <name val="Arial"/>
      <family val="2"/>
    </font>
    <font>
      <b/>
      <sz val="14"/>
      <color indexed="23"/>
      <name val="Arial"/>
      <family val="2"/>
    </font>
    <font>
      <sz val="10"/>
      <color indexed="9"/>
      <name val="Arial"/>
      <family val="2"/>
    </font>
    <font>
      <sz val="10"/>
      <color indexed="22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7.5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7.5"/>
      <color indexed="10"/>
      <name val="Arial"/>
      <family val="2"/>
    </font>
    <font>
      <b/>
      <sz val="6"/>
      <color indexed="10"/>
      <name val="Arial"/>
      <family val="2"/>
    </font>
    <font>
      <sz val="10"/>
      <name val="Arial"/>
      <family val="2"/>
    </font>
    <font>
      <sz val="10"/>
      <color theme="0" tint="-0.14999847407452621"/>
      <name val="Arial"/>
      <family val="2"/>
    </font>
    <font>
      <b/>
      <sz val="10"/>
      <color theme="0"/>
      <name val="Arial"/>
      <family val="2"/>
    </font>
    <font>
      <sz val="7.5"/>
      <color theme="0"/>
      <name val="Arial"/>
      <family val="2"/>
    </font>
    <font>
      <sz val="8"/>
      <color theme="0"/>
      <name val="Arial"/>
      <family val="2"/>
    </font>
    <font>
      <sz val="10"/>
      <color theme="3"/>
      <name val="Arial"/>
      <family val="2"/>
    </font>
    <font>
      <sz val="10"/>
      <color rgb="FFFF0000"/>
      <name val="Arial"/>
      <family val="2"/>
    </font>
    <font>
      <sz val="10"/>
      <color rgb="FF000099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</cellStyleXfs>
  <cellXfs count="67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Fill="1"/>
    <xf numFmtId="0" fontId="0" fillId="0" borderId="0" xfId="0" applyBorder="1" applyAlignment="1">
      <alignment horizontal="center" vertical="center"/>
    </xf>
    <xf numFmtId="165" fontId="0" fillId="0" borderId="0" xfId="0" applyNumberFormat="1"/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2" fontId="0" fillId="0" borderId="0" xfId="0" applyNumberFormat="1"/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0" xfId="0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165" fontId="2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Alignment="1">
      <alignment vertical="center"/>
    </xf>
    <xf numFmtId="0" fontId="13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3" fontId="0" fillId="0" borderId="0" xfId="2" applyNumberFormat="1" applyFont="1" applyAlignment="1">
      <alignment horizontal="left"/>
    </xf>
    <xf numFmtId="4" fontId="0" fillId="0" borderId="0" xfId="0" applyNumberFormat="1" applyAlignment="1">
      <alignment horizontal="center"/>
    </xf>
    <xf numFmtId="3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/>
    <xf numFmtId="166" fontId="0" fillId="0" borderId="0" xfId="0" applyNumberFormat="1"/>
    <xf numFmtId="9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wrapText="1"/>
    </xf>
    <xf numFmtId="0" fontId="0" fillId="0" borderId="0" xfId="0" applyAlignment="1"/>
    <xf numFmtId="0" fontId="24" fillId="0" borderId="0" xfId="0" applyFont="1"/>
    <xf numFmtId="0" fontId="5" fillId="0" borderId="0" xfId="0" applyFont="1" applyFill="1" applyBorder="1" applyAlignment="1">
      <alignment horizontal="left" vertical="center" wrapText="1"/>
    </xf>
    <xf numFmtId="165" fontId="0" fillId="0" borderId="0" xfId="0" applyNumberFormat="1" applyBorder="1"/>
    <xf numFmtId="1" fontId="0" fillId="0" borderId="0" xfId="0" applyNumberFormat="1" applyBorder="1"/>
    <xf numFmtId="0" fontId="12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 indent="1"/>
    </xf>
    <xf numFmtId="0" fontId="2" fillId="0" borderId="2" xfId="0" applyFont="1" applyBorder="1" applyAlignment="1">
      <alignment horizontal="right" vertical="center"/>
    </xf>
    <xf numFmtId="0" fontId="0" fillId="0" borderId="1" xfId="0" applyFill="1" applyBorder="1"/>
    <xf numFmtId="0" fontId="22" fillId="0" borderId="0" xfId="0" applyFont="1" applyAlignment="1"/>
    <xf numFmtId="0" fontId="22" fillId="0" borderId="0" xfId="0" applyFont="1"/>
    <xf numFmtId="0" fontId="0" fillId="0" borderId="3" xfId="0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ill="1" applyBorder="1" applyAlignment="1">
      <alignment horizontal="center" vertical="center" wrapText="1"/>
    </xf>
    <xf numFmtId="167" fontId="2" fillId="0" borderId="0" xfId="2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right" vertical="center"/>
    </xf>
    <xf numFmtId="0" fontId="29" fillId="0" borderId="9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Border="1"/>
    <xf numFmtId="0" fontId="2" fillId="0" borderId="10" xfId="0" applyFont="1" applyFill="1" applyBorder="1" applyAlignment="1">
      <alignment horizontal="center" vertical="center"/>
    </xf>
    <xf numFmtId="166" fontId="0" fillId="0" borderId="0" xfId="0" applyNumberFormat="1" applyBorder="1"/>
    <xf numFmtId="0" fontId="0" fillId="0" borderId="11" xfId="0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16" fillId="0" borderId="2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2" fillId="2" borderId="17" xfId="0" applyFont="1" applyFill="1" applyBorder="1" applyAlignment="1">
      <alignment horizontal="right" vertical="center"/>
    </xf>
    <xf numFmtId="0" fontId="2" fillId="0" borderId="0" xfId="0" applyFont="1" applyAlignment="1">
      <alignment vertical="top"/>
    </xf>
    <xf numFmtId="2" fontId="33" fillId="3" borderId="18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2" fontId="26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horizontal="right" vertical="top" wrapText="1"/>
    </xf>
    <xf numFmtId="0" fontId="0" fillId="0" borderId="3" xfId="0" applyFill="1" applyBorder="1" applyAlignment="1">
      <alignment horizontal="right" vertical="top" wrapText="1"/>
    </xf>
    <xf numFmtId="0" fontId="0" fillId="0" borderId="2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21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22" xfId="0" applyFill="1" applyBorder="1" applyAlignment="1">
      <alignment horizontal="center" vertical="top" wrapText="1"/>
    </xf>
    <xf numFmtId="0" fontId="0" fillId="0" borderId="23" xfId="0" applyBorder="1"/>
    <xf numFmtId="0" fontId="0" fillId="0" borderId="3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Fill="1" applyBorder="1" applyAlignment="1">
      <alignment horizontal="left" indent="1"/>
    </xf>
    <xf numFmtId="0" fontId="0" fillId="0" borderId="0" xfId="0" applyBorder="1" applyAlignment="1">
      <alignment horizontal="left" indent="1"/>
    </xf>
    <xf numFmtId="165" fontId="2" fillId="0" borderId="0" xfId="0" applyNumberFormat="1" applyFont="1" applyBorder="1" applyAlignment="1">
      <alignment horizontal="left" vertical="center" indent="1"/>
    </xf>
    <xf numFmtId="1" fontId="2" fillId="0" borderId="0" xfId="0" applyNumberFormat="1" applyFont="1" applyBorder="1" applyAlignment="1">
      <alignment horizontal="left" vertical="center" indent="1"/>
    </xf>
    <xf numFmtId="0" fontId="0" fillId="0" borderId="0" xfId="0" applyFill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17" xfId="0" applyFill="1" applyBorder="1"/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0" fontId="0" fillId="0" borderId="29" xfId="0" applyFill="1" applyBorder="1"/>
    <xf numFmtId="0" fontId="0" fillId="0" borderId="0" xfId="0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2" fontId="30" fillId="0" borderId="0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 indent="1"/>
    </xf>
    <xf numFmtId="165" fontId="40" fillId="0" borderId="0" xfId="0" quotePrefix="1" applyNumberFormat="1" applyFont="1" applyFill="1" applyBorder="1" applyAlignment="1">
      <alignment vertical="center"/>
    </xf>
    <xf numFmtId="165" fontId="40" fillId="0" borderId="0" xfId="0" applyNumberFormat="1" applyFont="1" applyFill="1" applyBorder="1" applyAlignment="1">
      <alignment vertical="center"/>
    </xf>
    <xf numFmtId="0" fontId="0" fillId="0" borderId="0" xfId="0" quotePrefix="1" applyBorder="1"/>
    <xf numFmtId="0" fontId="0" fillId="0" borderId="0" xfId="0" quotePrefix="1"/>
    <xf numFmtId="1" fontId="0" fillId="0" borderId="0" xfId="0" quotePrefix="1" applyNumberFormat="1"/>
    <xf numFmtId="0" fontId="0" fillId="2" borderId="0" xfId="0" applyFill="1" applyBorder="1" applyAlignment="1">
      <alignment horizontal="righ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righ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Border="1" applyAlignment="1">
      <alignment horizontal="center" vertical="center"/>
    </xf>
    <xf numFmtId="0" fontId="24" fillId="0" borderId="0" xfId="0" applyFont="1" applyBorder="1"/>
    <xf numFmtId="2" fontId="26" fillId="0" borderId="0" xfId="0" applyNumberFormat="1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1" fontId="10" fillId="0" borderId="33" xfId="0" applyNumberFormat="1" applyFont="1" applyFill="1" applyBorder="1" applyAlignment="1">
      <alignment horizontal="center" vertical="center" wrapText="1"/>
    </xf>
    <xf numFmtId="1" fontId="8" fillId="0" borderId="34" xfId="0" applyNumberFormat="1" applyFont="1" applyFill="1" applyBorder="1" applyAlignment="1">
      <alignment horizontal="center" vertical="center"/>
    </xf>
    <xf numFmtId="1" fontId="2" fillId="0" borderId="35" xfId="0" applyNumberFormat="1" applyFont="1" applyFill="1" applyBorder="1" applyAlignment="1">
      <alignment horizontal="center" vertical="center"/>
    </xf>
    <xf numFmtId="1" fontId="2" fillId="0" borderId="36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14" fillId="0" borderId="37" xfId="0" applyFont="1" applyBorder="1" applyAlignment="1">
      <alignment horizontal="center" vertical="center"/>
    </xf>
    <xf numFmtId="0" fontId="4" fillId="0" borderId="0" xfId="0" applyFont="1" applyFill="1"/>
    <xf numFmtId="0" fontId="24" fillId="0" borderId="0" xfId="0" applyFont="1" applyBorder="1" applyAlignment="1">
      <alignment horizontal="center"/>
    </xf>
    <xf numFmtId="0" fontId="26" fillId="4" borderId="15" xfId="0" applyFont="1" applyFill="1" applyBorder="1" applyAlignment="1">
      <alignment horizontal="center" vertical="center"/>
    </xf>
    <xf numFmtId="0" fontId="26" fillId="4" borderId="37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26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 wrapText="1"/>
    </xf>
    <xf numFmtId="2" fontId="26" fillId="5" borderId="28" xfId="0" applyNumberFormat="1" applyFont="1" applyFill="1" applyBorder="1" applyAlignment="1">
      <alignment horizontal="center" vertical="top"/>
    </xf>
    <xf numFmtId="2" fontId="30" fillId="0" borderId="38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165" fontId="38" fillId="0" borderId="38" xfId="0" applyNumberFormat="1" applyFont="1" applyBorder="1" applyAlignment="1">
      <alignment horizontal="center" vertical="center"/>
    </xf>
    <xf numFmtId="0" fontId="26" fillId="5" borderId="39" xfId="0" applyFont="1" applyFill="1" applyBorder="1" applyAlignment="1">
      <alignment horizontal="center" vertical="center"/>
    </xf>
    <xf numFmtId="165" fontId="38" fillId="5" borderId="28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26" fillId="5" borderId="28" xfId="0" applyFont="1" applyFill="1" applyBorder="1" applyAlignment="1">
      <alignment horizontal="center" vertical="top"/>
    </xf>
    <xf numFmtId="2" fontId="26" fillId="0" borderId="0" xfId="0" applyNumberFormat="1" applyFont="1" applyFill="1" applyBorder="1" applyAlignment="1">
      <alignment horizontal="center" vertical="top"/>
    </xf>
    <xf numFmtId="0" fontId="0" fillId="0" borderId="0" xfId="0" applyFill="1" applyBorder="1" applyAlignment="1">
      <alignment vertical="center"/>
    </xf>
    <xf numFmtId="165" fontId="38" fillId="0" borderId="0" xfId="0" applyNumberFormat="1" applyFont="1" applyFill="1" applyBorder="1" applyAlignment="1">
      <alignment horizontal="center" vertical="center"/>
    </xf>
    <xf numFmtId="2" fontId="30" fillId="5" borderId="39" xfId="0" applyNumberFormat="1" applyFont="1" applyFill="1" applyBorder="1" applyAlignment="1">
      <alignment horizontal="center" vertical="center"/>
    </xf>
    <xf numFmtId="2" fontId="44" fillId="5" borderId="28" xfId="0" applyNumberFormat="1" applyFont="1" applyFill="1" applyBorder="1" applyAlignment="1">
      <alignment horizontal="center" vertical="center"/>
    </xf>
    <xf numFmtId="0" fontId="45" fillId="0" borderId="0" xfId="0" applyFont="1"/>
    <xf numFmtId="0" fontId="46" fillId="0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/>
    <xf numFmtId="2" fontId="45" fillId="0" borderId="0" xfId="0" applyNumberFormat="1" applyFont="1"/>
    <xf numFmtId="1" fontId="33" fillId="3" borderId="40" xfId="1" applyNumberFormat="1" applyFont="1" applyFill="1" applyBorder="1" applyAlignment="1" applyProtection="1">
      <alignment horizontal="left" vertical="center"/>
      <protection locked="0"/>
    </xf>
    <xf numFmtId="165" fontId="33" fillId="3" borderId="41" xfId="1" applyNumberFormat="1" applyFont="1" applyFill="1" applyBorder="1" applyAlignment="1" applyProtection="1">
      <alignment horizontal="left" vertical="center"/>
      <protection locked="0"/>
    </xf>
    <xf numFmtId="1" fontId="33" fillId="3" borderId="42" xfId="1" applyNumberFormat="1" applyFont="1" applyFill="1" applyBorder="1" applyAlignment="1" applyProtection="1">
      <alignment horizontal="left" vertical="center"/>
      <protection locked="0"/>
    </xf>
    <xf numFmtId="1" fontId="27" fillId="3" borderId="40" xfId="1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Border="1" applyAlignment="1">
      <alignment horizontal="center"/>
    </xf>
    <xf numFmtId="1" fontId="33" fillId="3" borderId="43" xfId="1" applyNumberFormat="1" applyFont="1" applyFill="1" applyBorder="1" applyAlignment="1" applyProtection="1">
      <alignment horizontal="left" vertical="center"/>
      <protection locked="0"/>
    </xf>
    <xf numFmtId="1" fontId="26" fillId="3" borderId="42" xfId="1" applyNumberFormat="1" applyFont="1" applyFill="1" applyBorder="1" applyAlignment="1" applyProtection="1">
      <alignment horizontal="left" vertical="center"/>
      <protection locked="0"/>
    </xf>
    <xf numFmtId="4" fontId="8" fillId="0" borderId="8" xfId="0" applyNumberFormat="1" applyFont="1" applyFill="1" applyBorder="1" applyAlignment="1">
      <alignment horizontal="left" vertical="top"/>
    </xf>
    <xf numFmtId="0" fontId="47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49" fillId="0" borderId="1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3" fillId="6" borderId="37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" fontId="26" fillId="5" borderId="39" xfId="0" applyNumberFormat="1" applyFont="1" applyFill="1" applyBorder="1" applyAlignment="1">
      <alignment horizontal="center" vertical="center"/>
    </xf>
    <xf numFmtId="1" fontId="33" fillId="6" borderId="37" xfId="0" applyNumberFormat="1" applyFont="1" applyFill="1" applyBorder="1" applyAlignment="1">
      <alignment horizontal="left" vertical="center"/>
    </xf>
    <xf numFmtId="0" fontId="33" fillId="6" borderId="44" xfId="0" applyFont="1" applyFill="1" applyBorder="1" applyAlignment="1" applyProtection="1">
      <alignment horizontal="center" vertical="center"/>
      <protection locked="0"/>
    </xf>
    <xf numFmtId="0" fontId="33" fillId="6" borderId="45" xfId="0" applyFont="1" applyFill="1" applyBorder="1" applyAlignment="1" applyProtection="1">
      <alignment horizontal="center" vertical="center"/>
      <protection locked="0"/>
    </xf>
    <xf numFmtId="0" fontId="33" fillId="6" borderId="46" xfId="0" applyFont="1" applyFill="1" applyBorder="1" applyAlignment="1" applyProtection="1">
      <alignment horizontal="center" vertical="center"/>
      <protection locked="0"/>
    </xf>
    <xf numFmtId="0" fontId="0" fillId="7" borderId="12" xfId="0" applyFill="1" applyBorder="1" applyAlignment="1">
      <alignment vertical="center"/>
    </xf>
    <xf numFmtId="1" fontId="33" fillId="7" borderId="8" xfId="0" applyNumberFormat="1" applyFont="1" applyFill="1" applyBorder="1" applyAlignment="1">
      <alignment vertical="center"/>
    </xf>
    <xf numFmtId="0" fontId="33" fillId="6" borderId="6" xfId="0" applyFont="1" applyFill="1" applyBorder="1" applyAlignment="1" applyProtection="1">
      <alignment horizontal="center" vertical="center"/>
      <protection locked="0"/>
    </xf>
    <xf numFmtId="165" fontId="33" fillId="6" borderId="45" xfId="0" applyNumberFormat="1" applyFont="1" applyFill="1" applyBorder="1" applyAlignment="1">
      <alignment horizontal="center" vertical="center"/>
    </xf>
    <xf numFmtId="0" fontId="33" fillId="6" borderId="47" xfId="0" applyFont="1" applyFill="1" applyBorder="1" applyAlignment="1" applyProtection="1">
      <alignment horizontal="center" vertical="center"/>
      <protection locked="0"/>
    </xf>
    <xf numFmtId="165" fontId="33" fillId="6" borderId="44" xfId="0" applyNumberFormat="1" applyFont="1" applyFill="1" applyBorder="1" applyAlignment="1">
      <alignment horizontal="center" vertical="center"/>
    </xf>
    <xf numFmtId="165" fontId="33" fillId="6" borderId="13" xfId="0" applyNumberFormat="1" applyFont="1" applyFill="1" applyBorder="1" applyAlignment="1">
      <alignment horizontal="center" vertical="center"/>
    </xf>
    <xf numFmtId="0" fontId="33" fillId="6" borderId="48" xfId="0" applyFont="1" applyFill="1" applyBorder="1" applyAlignment="1" applyProtection="1">
      <alignment horizontal="center" vertical="center"/>
      <protection locked="0"/>
    </xf>
    <xf numFmtId="165" fontId="33" fillId="6" borderId="46" xfId="0" applyNumberFormat="1" applyFont="1" applyFill="1" applyBorder="1" applyAlignment="1">
      <alignment horizontal="center" vertical="center"/>
    </xf>
    <xf numFmtId="165" fontId="33" fillId="6" borderId="14" xfId="0" applyNumberFormat="1" applyFont="1" applyFill="1" applyBorder="1" applyAlignment="1">
      <alignment horizontal="center" vertical="center"/>
    </xf>
    <xf numFmtId="165" fontId="33" fillId="6" borderId="10" xfId="0" applyNumberFormat="1" applyFont="1" applyFill="1" applyBorder="1" applyAlignment="1">
      <alignment horizontal="center" vertical="center"/>
    </xf>
    <xf numFmtId="0" fontId="0" fillId="7" borderId="16" xfId="0" applyFill="1" applyBorder="1"/>
    <xf numFmtId="0" fontId="0" fillId="7" borderId="17" xfId="0" applyFill="1" applyBorder="1"/>
    <xf numFmtId="0" fontId="0" fillId="7" borderId="49" xfId="0" applyFill="1" applyBorder="1"/>
    <xf numFmtId="0" fontId="2" fillId="7" borderId="37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165" fontId="33" fillId="6" borderId="50" xfId="0" applyNumberFormat="1" applyFont="1" applyFill="1" applyBorder="1" applyAlignment="1">
      <alignment horizontal="center" vertical="center"/>
    </xf>
    <xf numFmtId="165" fontId="33" fillId="6" borderId="51" xfId="0" applyNumberFormat="1" applyFont="1" applyFill="1" applyBorder="1" applyAlignment="1">
      <alignment horizontal="center" vertical="center"/>
    </xf>
    <xf numFmtId="165" fontId="33" fillId="6" borderId="52" xfId="0" applyNumberFormat="1" applyFont="1" applyFill="1" applyBorder="1" applyAlignment="1">
      <alignment horizontal="center" vertical="center"/>
    </xf>
    <xf numFmtId="0" fontId="33" fillId="6" borderId="5" xfId="0" applyFont="1" applyFill="1" applyBorder="1" applyAlignment="1" applyProtection="1">
      <alignment horizontal="center" vertical="center"/>
      <protection locked="0"/>
    </xf>
    <xf numFmtId="0" fontId="33" fillId="6" borderId="2" xfId="0" applyFont="1" applyFill="1" applyBorder="1" applyAlignment="1" applyProtection="1">
      <alignment horizontal="center" vertical="center"/>
      <protection locked="0"/>
    </xf>
    <xf numFmtId="0" fontId="33" fillId="6" borderId="53" xfId="0" applyFont="1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7" xfId="0" applyBorder="1"/>
    <xf numFmtId="165" fontId="33" fillId="6" borderId="37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left" vertical="center"/>
    </xf>
    <xf numFmtId="0" fontId="33" fillId="6" borderId="37" xfId="0" applyFont="1" applyFill="1" applyBorder="1" applyAlignment="1" applyProtection="1">
      <alignment horizontal="center" vertical="center"/>
      <protection locked="0"/>
    </xf>
    <xf numFmtId="0" fontId="33" fillId="6" borderId="12" xfId="0" applyFont="1" applyFill="1" applyBorder="1" applyAlignment="1">
      <alignment horizontal="center" vertical="center"/>
    </xf>
    <xf numFmtId="1" fontId="33" fillId="6" borderId="12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center" vertical="center"/>
    </xf>
    <xf numFmtId="0" fontId="50" fillId="2" borderId="0" xfId="0" applyFont="1" applyFill="1"/>
    <xf numFmtId="0" fontId="0" fillId="2" borderId="0" xfId="0" applyFill="1"/>
    <xf numFmtId="0" fontId="0" fillId="2" borderId="0" xfId="0" applyFill="1" applyBorder="1"/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0" fontId="14" fillId="2" borderId="0" xfId="0" applyFont="1" applyFill="1" applyBorder="1" applyAlignment="1">
      <alignment horizontal="center" vertical="center"/>
    </xf>
    <xf numFmtId="0" fontId="31" fillId="2" borderId="12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24" fillId="0" borderId="0" xfId="0" applyFont="1" applyAlignment="1">
      <alignment vertical="center"/>
    </xf>
    <xf numFmtId="0" fontId="33" fillId="6" borderId="12" xfId="0" applyFont="1" applyFill="1" applyBorder="1" applyAlignment="1" applyProtection="1">
      <alignment horizontal="center" vertical="center"/>
      <protection locked="0"/>
    </xf>
    <xf numFmtId="164" fontId="3" fillId="0" borderId="0" xfId="2" applyFont="1" applyFill="1" applyBorder="1" applyAlignment="1">
      <alignment horizontal="center" vertical="center"/>
    </xf>
    <xf numFmtId="2" fontId="9" fillId="7" borderId="39" xfId="0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/>
    </xf>
    <xf numFmtId="0" fontId="26" fillId="7" borderId="37" xfId="0" applyFont="1" applyFill="1" applyBorder="1" applyAlignment="1">
      <alignment horizontal="center" vertical="center"/>
    </xf>
    <xf numFmtId="2" fontId="26" fillId="7" borderId="12" xfId="0" applyNumberFormat="1" applyFont="1" applyFill="1" applyBorder="1" applyAlignment="1">
      <alignment horizontal="center" vertical="center"/>
    </xf>
    <xf numFmtId="0" fontId="26" fillId="7" borderId="1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center"/>
    </xf>
    <xf numFmtId="0" fontId="31" fillId="2" borderId="49" xfId="0" applyFont="1" applyFill="1" applyBorder="1" applyAlignment="1">
      <alignment horizontal="center" vertical="center"/>
    </xf>
    <xf numFmtId="0" fontId="0" fillId="0" borderId="54" xfId="0" applyBorder="1"/>
    <xf numFmtId="2" fontId="26" fillId="7" borderId="28" xfId="0" applyNumberFormat="1" applyFont="1" applyFill="1" applyBorder="1" applyAlignment="1">
      <alignment horizontal="center" vertical="center" wrapText="1"/>
    </xf>
    <xf numFmtId="1" fontId="9" fillId="7" borderId="12" xfId="0" applyNumberFormat="1" applyFont="1" applyFill="1" applyBorder="1" applyAlignment="1">
      <alignment horizontal="center" vertical="center"/>
    </xf>
    <xf numFmtId="165" fontId="33" fillId="3" borderId="31" xfId="1" applyNumberFormat="1" applyFont="1" applyFill="1" applyBorder="1" applyAlignment="1" applyProtection="1">
      <alignment horizontal="left" vertical="center"/>
      <protection locked="0"/>
    </xf>
    <xf numFmtId="165" fontId="24" fillId="0" borderId="0" xfId="0" applyNumberFormat="1" applyFont="1" applyAlignment="1">
      <alignment vertical="center"/>
    </xf>
    <xf numFmtId="4" fontId="8" fillId="7" borderId="49" xfId="0" applyNumberFormat="1" applyFont="1" applyFill="1" applyBorder="1" applyAlignment="1">
      <alignment horizontal="left" vertical="center"/>
    </xf>
    <xf numFmtId="4" fontId="8" fillId="7" borderId="10" xfId="0" applyNumberFormat="1" applyFont="1" applyFill="1" applyBorder="1" applyAlignment="1">
      <alignment horizontal="left" vertical="center"/>
    </xf>
    <xf numFmtId="4" fontId="8" fillId="7" borderId="14" xfId="0" applyNumberFormat="1" applyFont="1" applyFill="1" applyBorder="1" applyAlignment="1">
      <alignment horizontal="left" vertical="center"/>
    </xf>
    <xf numFmtId="1" fontId="26" fillId="4" borderId="55" xfId="0" applyNumberFormat="1" applyFont="1" applyFill="1" applyBorder="1" applyAlignment="1">
      <alignment horizontal="center" vertical="center"/>
    </xf>
    <xf numFmtId="1" fontId="28" fillId="4" borderId="56" xfId="0" applyNumberFormat="1" applyFont="1" applyFill="1" applyBorder="1" applyAlignment="1" applyProtection="1">
      <alignment horizontal="center" vertical="center"/>
      <protection locked="0"/>
    </xf>
    <xf numFmtId="1" fontId="28" fillId="4" borderId="57" xfId="0" applyNumberFormat="1" applyFont="1" applyFill="1" applyBorder="1" applyAlignment="1" applyProtection="1">
      <alignment horizontal="center" vertical="center"/>
      <protection locked="0"/>
    </xf>
    <xf numFmtId="1" fontId="26" fillId="4" borderId="58" xfId="0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left" vertical="center" wrapText="1"/>
    </xf>
    <xf numFmtId="0" fontId="0" fillId="2" borderId="3" xfId="0" applyFill="1" applyBorder="1"/>
    <xf numFmtId="0" fontId="1" fillId="0" borderId="0" xfId="0" applyFont="1" applyFill="1"/>
    <xf numFmtId="0" fontId="1" fillId="0" borderId="0" xfId="0" applyFont="1"/>
    <xf numFmtId="0" fontId="53" fillId="0" borderId="0" xfId="0" applyFont="1" applyFill="1" applyBorder="1" applyAlignment="1">
      <alignment horizontal="center" vertical="center"/>
    </xf>
    <xf numFmtId="0" fontId="54" fillId="0" borderId="0" xfId="0" applyFont="1" applyFill="1"/>
    <xf numFmtId="0" fontId="54" fillId="0" borderId="0" xfId="0" applyFont="1"/>
    <xf numFmtId="0" fontId="54" fillId="0" borderId="0" xfId="0" applyFont="1" applyFill="1" applyBorder="1"/>
    <xf numFmtId="0" fontId="55" fillId="0" borderId="0" xfId="0" applyFont="1"/>
    <xf numFmtId="167" fontId="56" fillId="0" borderId="0" xfId="2" applyNumberFormat="1" applyFont="1" applyFill="1" applyBorder="1" applyAlignment="1">
      <alignment horizontal="left" vertical="center"/>
    </xf>
    <xf numFmtId="0" fontId="57" fillId="0" borderId="0" xfId="0" applyFont="1" applyBorder="1"/>
    <xf numFmtId="0" fontId="57" fillId="0" borderId="0" xfId="0" applyFont="1"/>
    <xf numFmtId="167" fontId="57" fillId="0" borderId="0" xfId="0" applyNumberFormat="1" applyFont="1"/>
    <xf numFmtId="3" fontId="57" fillId="0" borderId="0" xfId="0" applyNumberFormat="1" applyFont="1"/>
    <xf numFmtId="0" fontId="57" fillId="0" borderId="0" xfId="0" applyFont="1" applyFill="1" applyBorder="1"/>
    <xf numFmtId="0" fontId="52" fillId="0" borderId="0" xfId="0" applyFont="1"/>
    <xf numFmtId="0" fontId="52" fillId="0" borderId="0" xfId="0" applyFont="1" applyFill="1" applyBorder="1"/>
    <xf numFmtId="0" fontId="52" fillId="0" borderId="0" xfId="0" applyFont="1" applyFill="1"/>
    <xf numFmtId="0" fontId="52" fillId="0" borderId="0" xfId="0" applyFont="1" applyBorder="1"/>
    <xf numFmtId="0" fontId="58" fillId="0" borderId="0" xfId="0" applyFont="1" applyFill="1" applyBorder="1" applyAlignment="1">
      <alignment horizontal="left" vertical="center"/>
    </xf>
    <xf numFmtId="167" fontId="59" fillId="0" borderId="0" xfId="2" applyNumberFormat="1" applyFont="1" applyFill="1" applyBorder="1" applyAlignment="1">
      <alignment horizontal="left" vertical="center"/>
    </xf>
    <xf numFmtId="0" fontId="20" fillId="0" borderId="0" xfId="0" applyFont="1"/>
    <xf numFmtId="2" fontId="60" fillId="2" borderId="0" xfId="0" applyNumberFormat="1" applyFont="1" applyFill="1" applyBorder="1" applyAlignment="1">
      <alignment horizontal="center"/>
    </xf>
    <xf numFmtId="0" fontId="0" fillId="0" borderId="38" xfId="0" applyBorder="1" applyAlignment="1">
      <alignment horizontal="center" vertical="center" wrapText="1"/>
    </xf>
    <xf numFmtId="167" fontId="2" fillId="0" borderId="0" xfId="2" applyNumberFormat="1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0" fontId="62" fillId="0" borderId="0" xfId="0" applyFont="1" applyBorder="1" applyAlignment="1">
      <alignment horizontal="left" vertical="center"/>
    </xf>
    <xf numFmtId="0" fontId="63" fillId="8" borderId="0" xfId="0" applyFont="1" applyFill="1" applyBorder="1" applyAlignment="1">
      <alignment horizontal="center" vertical="center"/>
    </xf>
    <xf numFmtId="0" fontId="64" fillId="8" borderId="0" xfId="0" applyFont="1" applyFill="1" applyBorder="1" applyAlignment="1">
      <alignment horizontal="center" vertical="center"/>
    </xf>
    <xf numFmtId="165" fontId="65" fillId="8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5" fontId="38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2" fillId="2" borderId="0" xfId="0" applyFont="1" applyFill="1" applyBorder="1" applyAlignment="1">
      <alignment vertical="center"/>
    </xf>
    <xf numFmtId="0" fontId="0" fillId="0" borderId="0" xfId="0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14" fillId="0" borderId="15" xfId="0" applyFont="1" applyBorder="1" applyAlignment="1">
      <alignment horizontal="center" vertical="center"/>
    </xf>
    <xf numFmtId="0" fontId="0" fillId="0" borderId="1" xfId="0" applyFill="1" applyBorder="1" applyAlignment="1">
      <alignment horizontal="right"/>
    </xf>
    <xf numFmtId="165" fontId="4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3" fontId="0" fillId="0" borderId="1" xfId="0" applyNumberFormat="1" applyBorder="1"/>
    <xf numFmtId="0" fontId="8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29" xfId="0" applyBorder="1"/>
    <xf numFmtId="0" fontId="29" fillId="0" borderId="59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left" vertical="top" wrapText="1"/>
    </xf>
    <xf numFmtId="167" fontId="2" fillId="0" borderId="17" xfId="2" applyNumberFormat="1" applyFont="1" applyFill="1" applyBorder="1" applyAlignment="1">
      <alignment horizontal="center" vertical="center" wrapText="1"/>
    </xf>
    <xf numFmtId="4" fontId="2" fillId="7" borderId="1" xfId="2" applyNumberFormat="1" applyFont="1" applyFill="1" applyBorder="1" applyAlignment="1">
      <alignment horizontal="center" vertical="center" wrapText="1"/>
    </xf>
    <xf numFmtId="1" fontId="2" fillId="4" borderId="2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6" fillId="4" borderId="16" xfId="0" applyFont="1" applyFill="1" applyBorder="1" applyAlignment="1">
      <alignment horizontal="center" vertical="center"/>
    </xf>
    <xf numFmtId="2" fontId="28" fillId="0" borderId="0" xfId="0" applyNumberFormat="1" applyFont="1" applyFill="1" applyBorder="1" applyAlignment="1">
      <alignment horizontal="left" vertical="center"/>
    </xf>
    <xf numFmtId="0" fontId="5" fillId="0" borderId="63" xfId="0" applyFont="1" applyFill="1" applyBorder="1" applyAlignment="1">
      <alignment vertical="center" textRotation="90" wrapText="1"/>
    </xf>
    <xf numFmtId="168" fontId="0" fillId="0" borderId="0" xfId="0" applyNumberFormat="1"/>
    <xf numFmtId="0" fontId="7" fillId="0" borderId="3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2" fontId="2" fillId="0" borderId="60" xfId="0" applyNumberFormat="1" applyFont="1" applyFill="1" applyBorder="1" applyAlignment="1">
      <alignment horizontal="center" vertical="center"/>
    </xf>
    <xf numFmtId="2" fontId="2" fillId="0" borderId="61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17" fillId="2" borderId="3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2" fontId="2" fillId="0" borderId="62" xfId="0" applyNumberFormat="1" applyFont="1" applyFill="1" applyBorder="1" applyAlignment="1">
      <alignment horizontal="center" vertical="center"/>
    </xf>
    <xf numFmtId="0" fontId="3" fillId="0" borderId="66" xfId="0" applyFont="1" applyFill="1" applyBorder="1" applyAlignment="1">
      <alignment horizontal="center" vertical="center" wrapText="1"/>
    </xf>
    <xf numFmtId="0" fontId="3" fillId="0" borderId="67" xfId="0" applyFont="1" applyFill="1" applyBorder="1" applyAlignment="1">
      <alignment horizontal="center" vertical="center" wrapText="1"/>
    </xf>
    <xf numFmtId="2" fontId="2" fillId="0" borderId="68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right" vertical="top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 indent="1"/>
    </xf>
    <xf numFmtId="0" fontId="0" fillId="0" borderId="51" xfId="0" applyFill="1" applyBorder="1" applyAlignment="1">
      <alignment horizontal="left" vertical="center" wrapText="1" indent="1"/>
    </xf>
    <xf numFmtId="0" fontId="0" fillId="0" borderId="45" xfId="0" applyFill="1" applyBorder="1" applyAlignment="1">
      <alignment horizontal="left" vertical="center" wrapText="1" indent="1"/>
    </xf>
    <xf numFmtId="0" fontId="61" fillId="0" borderId="0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right" vertical="top" wrapText="1"/>
    </xf>
    <xf numFmtId="0" fontId="61" fillId="0" borderId="3" xfId="0" applyFont="1" applyFill="1" applyBorder="1" applyAlignment="1">
      <alignment horizontal="right" vertical="top" wrapText="1"/>
    </xf>
    <xf numFmtId="0" fontId="0" fillId="0" borderId="3" xfId="0" applyFill="1" applyBorder="1" applyAlignment="1">
      <alignment horizontal="righ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0" fontId="2" fillId="0" borderId="26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1" xfId="0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42" fillId="0" borderId="3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center"/>
    </xf>
    <xf numFmtId="0" fontId="3" fillId="0" borderId="50" xfId="0" applyFont="1" applyFill="1" applyBorder="1" applyAlignment="1">
      <alignment horizontal="center" vertical="center" wrapText="1"/>
    </xf>
    <xf numFmtId="2" fontId="26" fillId="4" borderId="17" xfId="0" applyNumberFormat="1" applyFont="1" applyFill="1" applyBorder="1" applyAlignment="1">
      <alignment horizontal="center" vertical="center" wrapText="1"/>
    </xf>
    <xf numFmtId="2" fontId="26" fillId="4" borderId="49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5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" fontId="28" fillId="4" borderId="74" xfId="0" applyNumberFormat="1" applyFont="1" applyFill="1" applyBorder="1" applyAlignment="1" applyProtection="1">
      <alignment horizontal="center" vertical="center"/>
      <protection locked="0"/>
    </xf>
    <xf numFmtId="1" fontId="28" fillId="4" borderId="75" xfId="0" applyNumberFormat="1" applyFont="1" applyFill="1" applyBorder="1" applyAlignment="1" applyProtection="1">
      <alignment horizontal="center" vertical="center"/>
      <protection locked="0"/>
    </xf>
    <xf numFmtId="0" fontId="2" fillId="0" borderId="3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67" fontId="2" fillId="0" borderId="37" xfId="2" applyNumberFormat="1" applyFont="1" applyFill="1" applyBorder="1" applyAlignment="1">
      <alignment horizontal="center" vertical="center" wrapText="1"/>
    </xf>
    <xf numFmtId="167" fontId="2" fillId="0" borderId="8" xfId="2" applyNumberFormat="1" applyFont="1" applyFill="1" applyBorder="1" applyAlignment="1">
      <alignment horizontal="center" vertical="center" wrapText="1"/>
    </xf>
    <xf numFmtId="167" fontId="2" fillId="0" borderId="12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26" fillId="4" borderId="17" xfId="2" applyNumberFormat="1" applyFont="1" applyFill="1" applyBorder="1" applyAlignment="1">
      <alignment horizontal="center" vertical="center"/>
    </xf>
    <xf numFmtId="4" fontId="26" fillId="4" borderId="49" xfId="2" applyNumberFormat="1" applyFont="1" applyFill="1" applyBorder="1" applyAlignment="1">
      <alignment horizontal="center" vertical="center"/>
    </xf>
    <xf numFmtId="4" fontId="26" fillId="4" borderId="1" xfId="2" applyNumberFormat="1" applyFont="1" applyFill="1" applyBorder="1" applyAlignment="1">
      <alignment horizontal="center" vertical="center"/>
    </xf>
    <xf numFmtId="4" fontId="26" fillId="4" borderId="29" xfId="2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7" fontId="2" fillId="0" borderId="16" xfId="2" applyNumberFormat="1" applyFont="1" applyFill="1" applyBorder="1" applyAlignment="1">
      <alignment horizontal="center" vertical="center" wrapText="1"/>
    </xf>
    <xf numFmtId="167" fontId="2" fillId="0" borderId="17" xfId="2" applyNumberFormat="1" applyFont="1" applyFill="1" applyBorder="1" applyAlignment="1">
      <alignment horizontal="center" vertical="center" wrapText="1"/>
    </xf>
    <xf numFmtId="167" fontId="2" fillId="0" borderId="49" xfId="2" applyNumberFormat="1" applyFont="1" applyFill="1" applyBorder="1" applyAlignment="1">
      <alignment horizontal="center" vertical="center" wrapText="1"/>
    </xf>
    <xf numFmtId="167" fontId="2" fillId="0" borderId="15" xfId="2" applyNumberFormat="1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167" fontId="2" fillId="0" borderId="29" xfId="2" applyNumberFormat="1" applyFont="1" applyFill="1" applyBorder="1" applyAlignment="1">
      <alignment horizontal="center" vertical="center" wrapText="1"/>
    </xf>
    <xf numFmtId="2" fontId="26" fillId="4" borderId="8" xfId="0" applyNumberFormat="1" applyFont="1" applyFill="1" applyBorder="1" applyAlignment="1">
      <alignment horizontal="center" vertical="center" wrapText="1"/>
    </xf>
    <xf numFmtId="2" fontId="26" fillId="4" borderId="12" xfId="0" applyNumberFormat="1" applyFont="1" applyFill="1" applyBorder="1" applyAlignment="1">
      <alignment horizontal="center" vertical="center" wrapText="1"/>
    </xf>
    <xf numFmtId="4" fontId="2" fillId="7" borderId="8" xfId="2" applyNumberFormat="1" applyFont="1" applyFill="1" applyBorder="1" applyAlignment="1">
      <alignment horizontal="center" vertical="center" wrapText="1"/>
    </xf>
    <xf numFmtId="4" fontId="2" fillId="7" borderId="12" xfId="2" applyNumberFormat="1" applyFont="1" applyFill="1" applyBorder="1" applyAlignment="1">
      <alignment horizontal="center" vertical="center" wrapText="1"/>
    </xf>
    <xf numFmtId="0" fontId="26" fillId="4" borderId="16" xfId="0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32" fillId="0" borderId="31" xfId="0" applyFont="1" applyFill="1" applyBorder="1" applyAlignment="1">
      <alignment horizontal="center" vertical="center" wrapText="1"/>
    </xf>
    <xf numFmtId="0" fontId="29" fillId="0" borderId="43" xfId="0" applyFont="1" applyFill="1" applyBorder="1" applyAlignment="1">
      <alignment horizontal="center" vertical="center" wrapText="1"/>
    </xf>
    <xf numFmtId="0" fontId="29" fillId="0" borderId="40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left" vertical="top" wrapText="1"/>
    </xf>
    <xf numFmtId="0" fontId="4" fillId="0" borderId="49" xfId="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top" wrapText="1"/>
    </xf>
    <xf numFmtId="0" fontId="61" fillId="0" borderId="51" xfId="0" applyFont="1" applyFill="1" applyBorder="1" applyAlignment="1">
      <alignment horizontal="center" vertical="top" wrapText="1"/>
    </xf>
    <xf numFmtId="0" fontId="61" fillId="0" borderId="45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2" fillId="2" borderId="37" xfId="0" applyFont="1" applyFill="1" applyBorder="1" applyAlignment="1">
      <alignment horizontal="center" vertical="center" wrapText="1"/>
    </xf>
    <xf numFmtId="0" fontId="42" fillId="2" borderId="8" xfId="0" applyFont="1" applyFill="1" applyBorder="1" applyAlignment="1">
      <alignment horizontal="center" vertical="center" wrapText="1"/>
    </xf>
    <xf numFmtId="0" fontId="42" fillId="2" borderId="12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2" fontId="30" fillId="0" borderId="3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51" xfId="0" applyFill="1" applyBorder="1" applyAlignment="1">
      <alignment horizontal="center" vertical="top" wrapText="1"/>
    </xf>
    <xf numFmtId="0" fontId="0" fillId="0" borderId="45" xfId="0" applyFill="1" applyBorder="1" applyAlignment="1">
      <alignment horizontal="center" vertical="top" wrapText="1"/>
    </xf>
    <xf numFmtId="0" fontId="0" fillId="0" borderId="47" xfId="0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 wrapText="1"/>
    </xf>
    <xf numFmtId="0" fontId="0" fillId="0" borderId="44" xfId="0" applyFill="1" applyBorder="1" applyAlignment="1">
      <alignment horizontal="center" vertical="center" wrapText="1"/>
    </xf>
    <xf numFmtId="0" fontId="10" fillId="0" borderId="5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2" fillId="0" borderId="64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10" fillId="0" borderId="39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64" xfId="0" applyFont="1" applyFill="1" applyBorder="1" applyAlignment="1">
      <alignment horizontal="center" vertical="center"/>
    </xf>
    <xf numFmtId="0" fontId="10" fillId="0" borderId="65" xfId="0" applyFont="1" applyFill="1" applyBorder="1" applyAlignment="1">
      <alignment horizontal="center" vertical="center"/>
    </xf>
    <xf numFmtId="0" fontId="10" fillId="0" borderId="69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left" vertical="center"/>
    </xf>
    <xf numFmtId="0" fontId="0" fillId="0" borderId="25" xfId="0" applyFill="1" applyBorder="1" applyAlignment="1">
      <alignment horizontal="left" vertical="center"/>
    </xf>
    <xf numFmtId="0" fontId="0" fillId="0" borderId="26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2" fontId="37" fillId="0" borderId="16" xfId="0" applyNumberFormat="1" applyFont="1" applyFill="1" applyBorder="1" applyAlignment="1">
      <alignment horizontal="center" vertical="center"/>
    </xf>
    <xf numFmtId="2" fontId="37" fillId="0" borderId="49" xfId="0" applyNumberFormat="1" applyFont="1" applyFill="1" applyBorder="1" applyAlignment="1">
      <alignment horizontal="center" vertical="center"/>
    </xf>
    <xf numFmtId="0" fontId="37" fillId="0" borderId="38" xfId="0" applyFont="1" applyBorder="1" applyAlignment="1">
      <alignment horizontal="right" vertical="center"/>
    </xf>
    <xf numFmtId="0" fontId="37" fillId="0" borderId="37" xfId="0" applyFont="1" applyBorder="1" applyAlignment="1">
      <alignment horizontal="right" vertical="center"/>
    </xf>
    <xf numFmtId="0" fontId="0" fillId="0" borderId="1" xfId="0" applyFill="1" applyBorder="1" applyAlignment="1">
      <alignment horizontal="left" vertical="center"/>
    </xf>
    <xf numFmtId="0" fontId="0" fillId="0" borderId="70" xfId="0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64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0" fillId="0" borderId="19" xfId="0" applyFill="1" applyBorder="1" applyAlignment="1">
      <alignment horizontal="left" vertical="center"/>
    </xf>
    <xf numFmtId="0" fontId="4" fillId="0" borderId="5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" xfId="0" applyFill="1" applyBorder="1" applyAlignment="1">
      <alignment horizontal="right" vertical="center" wrapText="1"/>
    </xf>
    <xf numFmtId="0" fontId="0" fillId="0" borderId="0" xfId="0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1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/>
    </xf>
    <xf numFmtId="0" fontId="10" fillId="0" borderId="5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wrapText="1"/>
    </xf>
    <xf numFmtId="0" fontId="42" fillId="2" borderId="6" xfId="0" applyFont="1" applyFill="1" applyBorder="1" applyAlignment="1">
      <alignment horizontal="center" vertical="center" wrapText="1"/>
    </xf>
    <xf numFmtId="0" fontId="42" fillId="2" borderId="51" xfId="0" applyFont="1" applyFill="1" applyBorder="1" applyAlignment="1">
      <alignment horizontal="center" vertical="center" wrapText="1"/>
    </xf>
    <xf numFmtId="0" fontId="42" fillId="2" borderId="4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2" fontId="41" fillId="0" borderId="54" xfId="0" applyNumberFormat="1" applyFont="1" applyFill="1" applyBorder="1" applyAlignment="1">
      <alignment horizontal="center" vertical="center"/>
    </xf>
    <xf numFmtId="2" fontId="41" fillId="0" borderId="7" xfId="0" applyNumberFormat="1" applyFont="1" applyFill="1" applyBorder="1" applyAlignment="1">
      <alignment horizontal="center" vertical="center"/>
    </xf>
    <xf numFmtId="2" fontId="41" fillId="0" borderId="15" xfId="0" applyNumberFormat="1" applyFont="1" applyFill="1" applyBorder="1" applyAlignment="1">
      <alignment horizontal="center" vertical="center"/>
    </xf>
    <xf numFmtId="2" fontId="41" fillId="0" borderId="29" xfId="0" applyNumberFormat="1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/>
    </xf>
    <xf numFmtId="1" fontId="37" fillId="0" borderId="16" xfId="0" applyNumberFormat="1" applyFont="1" applyFill="1" applyBorder="1" applyAlignment="1">
      <alignment horizontal="center" vertical="center"/>
    </xf>
    <xf numFmtId="1" fontId="37" fillId="0" borderId="49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2" fillId="0" borderId="37" xfId="0" applyFont="1" applyFill="1" applyBorder="1" applyAlignment="1">
      <alignment horizontal="center" vertical="center"/>
    </xf>
    <xf numFmtId="0" fontId="42" fillId="0" borderId="8" xfId="0" applyFont="1" applyFill="1" applyBorder="1" applyAlignment="1">
      <alignment horizontal="center" vertical="center"/>
    </xf>
    <xf numFmtId="0" fontId="42" fillId="0" borderId="1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right" vertical="center" wrapText="1"/>
    </xf>
    <xf numFmtId="0" fontId="0" fillId="2" borderId="0" xfId="0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0" fillId="2" borderId="3" xfId="0" applyFill="1" applyBorder="1" applyAlignment="1">
      <alignment horizontal="left" vertical="center"/>
    </xf>
    <xf numFmtId="0" fontId="0" fillId="2" borderId="0" xfId="0" applyFill="1" applyBorder="1" applyAlignment="1">
      <alignment horizontal="right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70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72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6" xfId="0" applyFill="1" applyBorder="1" applyAlignment="1">
      <alignment horizontal="justify" vertical="center" wrapText="1"/>
    </xf>
    <xf numFmtId="0" fontId="0" fillId="0" borderId="51" xfId="0" applyFill="1" applyBorder="1" applyAlignment="1">
      <alignment horizontal="justify" vertical="center" wrapText="1"/>
    </xf>
    <xf numFmtId="0" fontId="0" fillId="0" borderId="45" xfId="0" applyFill="1" applyBorder="1" applyAlignment="1">
      <alignment horizontal="justify" vertical="center" wrapText="1"/>
    </xf>
    <xf numFmtId="0" fontId="0" fillId="0" borderId="6" xfId="0" applyFill="1" applyBorder="1" applyAlignment="1">
      <alignment horizontal="justify" vertical="top" wrapText="1"/>
    </xf>
    <xf numFmtId="0" fontId="0" fillId="0" borderId="51" xfId="0" applyFill="1" applyBorder="1" applyAlignment="1">
      <alignment horizontal="justify" vertical="top" wrapText="1"/>
    </xf>
    <xf numFmtId="0" fontId="0" fillId="0" borderId="45" xfId="0" applyFill="1" applyBorder="1" applyAlignment="1">
      <alignment horizontal="justify" vertical="top" wrapText="1"/>
    </xf>
    <xf numFmtId="0" fontId="2" fillId="0" borderId="24" xfId="0" applyFont="1" applyFill="1" applyBorder="1" applyAlignment="1">
      <alignment horizontal="center" wrapText="1"/>
    </xf>
    <xf numFmtId="0" fontId="2" fillId="0" borderId="26" xfId="0" applyFont="1" applyFill="1" applyBorder="1" applyAlignment="1">
      <alignment horizontal="center" wrapText="1"/>
    </xf>
    <xf numFmtId="0" fontId="0" fillId="0" borderId="0" xfId="0" applyBorder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0" fillId="0" borderId="6" xfId="0" applyFill="1" applyBorder="1" applyAlignment="1">
      <alignment horizontal="left" vertical="top" wrapText="1"/>
    </xf>
    <xf numFmtId="0" fontId="0" fillId="0" borderId="51" xfId="0" applyFill="1" applyBorder="1" applyAlignment="1">
      <alignment horizontal="left" vertical="top" wrapText="1"/>
    </xf>
    <xf numFmtId="0" fontId="0" fillId="0" borderId="45" xfId="0" applyFill="1" applyBorder="1" applyAlignment="1">
      <alignment horizontal="left" vertical="top" wrapText="1"/>
    </xf>
    <xf numFmtId="0" fontId="0" fillId="0" borderId="51" xfId="0" applyBorder="1"/>
    <xf numFmtId="0" fontId="0" fillId="0" borderId="45" xfId="0" applyBorder="1"/>
    <xf numFmtId="0" fontId="32" fillId="0" borderId="38" xfId="0" applyFont="1" applyFill="1" applyBorder="1" applyAlignment="1">
      <alignment horizontal="center" vertical="center"/>
    </xf>
    <xf numFmtId="0" fontId="32" fillId="0" borderId="37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2" fontId="33" fillId="6" borderId="8" xfId="0" applyNumberFormat="1" applyFont="1" applyFill="1" applyBorder="1" applyAlignment="1">
      <alignment horizontal="center" vertical="center"/>
    </xf>
    <xf numFmtId="2" fontId="33" fillId="6" borderId="12" xfId="0" applyNumberFormat="1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2" fillId="0" borderId="28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70" xfId="0" applyFont="1" applyFill="1" applyBorder="1" applyAlignment="1">
      <alignment horizontal="center" vertical="center"/>
    </xf>
    <xf numFmtId="167" fontId="33" fillId="6" borderId="8" xfId="0" applyNumberFormat="1" applyFont="1" applyFill="1" applyBorder="1" applyAlignment="1">
      <alignment horizontal="center" vertical="center"/>
    </xf>
    <xf numFmtId="167" fontId="33" fillId="6" borderId="12" xfId="0" applyNumberFormat="1" applyFont="1" applyFill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top" wrapText="1"/>
    </xf>
    <xf numFmtId="0" fontId="2" fillId="2" borderId="25" xfId="0" applyFont="1" applyFill="1" applyBorder="1" applyAlignment="1">
      <alignment horizontal="center" vertical="top" wrapText="1"/>
    </xf>
    <xf numFmtId="0" fontId="2" fillId="2" borderId="26" xfId="0" applyFont="1" applyFill="1" applyBorder="1" applyAlignment="1">
      <alignment horizontal="center" vertical="top" wrapText="1"/>
    </xf>
    <xf numFmtId="0" fontId="0" fillId="2" borderId="20" xfId="0" applyFill="1" applyBorder="1" applyAlignment="1">
      <alignment horizontal="right" vertical="center" wrapText="1"/>
    </xf>
    <xf numFmtId="0" fontId="0" fillId="2" borderId="21" xfId="0" applyFill="1" applyBorder="1" applyAlignment="1">
      <alignment horizontal="left" vertical="center" wrapText="1"/>
    </xf>
    <xf numFmtId="0" fontId="0" fillId="2" borderId="23" xfId="0" applyFill="1" applyBorder="1" applyAlignment="1">
      <alignment horizontal="right" vertical="center" wrapText="1"/>
    </xf>
    <xf numFmtId="0" fontId="8" fillId="2" borderId="17" xfId="0" applyFont="1" applyFill="1" applyBorder="1" applyAlignment="1">
      <alignment horizontal="right" vertical="center"/>
    </xf>
    <xf numFmtId="0" fontId="8" fillId="2" borderId="49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/>
    </xf>
    <xf numFmtId="0" fontId="8" fillId="2" borderId="29" xfId="0" applyFont="1" applyFill="1" applyBorder="1" applyAlignment="1">
      <alignment horizontal="right" vertical="center"/>
    </xf>
    <xf numFmtId="2" fontId="26" fillId="7" borderId="49" xfId="0" applyNumberFormat="1" applyFont="1" applyFill="1" applyBorder="1" applyAlignment="1">
      <alignment horizontal="center" vertical="center"/>
    </xf>
    <xf numFmtId="2" fontId="26" fillId="7" borderId="7" xfId="0" applyNumberFormat="1" applyFont="1" applyFill="1" applyBorder="1" applyAlignment="1">
      <alignment horizontal="center" vertical="center"/>
    </xf>
    <xf numFmtId="2" fontId="26" fillId="7" borderId="29" xfId="0" applyNumberFormat="1" applyFont="1" applyFill="1" applyBorder="1" applyAlignment="1">
      <alignment horizontal="center" vertical="center"/>
    </xf>
    <xf numFmtId="0" fontId="26" fillId="7" borderId="17" xfId="0" applyFont="1" applyFill="1" applyBorder="1" applyAlignment="1">
      <alignment horizontal="center" vertical="center"/>
    </xf>
    <xf numFmtId="0" fontId="26" fillId="7" borderId="0" xfId="0" applyFont="1" applyFill="1" applyBorder="1" applyAlignment="1">
      <alignment horizontal="center" vertical="center"/>
    </xf>
    <xf numFmtId="0" fontId="26" fillId="7" borderId="54" xfId="0" applyFont="1" applyFill="1" applyBorder="1" applyAlignment="1">
      <alignment horizontal="center" vertical="center"/>
    </xf>
    <xf numFmtId="0" fontId="26" fillId="7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2" fontId="2" fillId="2" borderId="49" xfId="0" quotePrefix="1" applyNumberFormat="1" applyFont="1" applyFill="1" applyBorder="1" applyAlignment="1">
      <alignment horizontal="center" vertical="center"/>
    </xf>
    <xf numFmtId="2" fontId="2" fillId="2" borderId="29" xfId="0" quotePrefix="1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51" xfId="0" applyFont="1" applyFill="1" applyBorder="1" applyAlignment="1">
      <alignment horizontal="left" vertical="center" wrapText="1"/>
    </xf>
    <xf numFmtId="0" fontId="4" fillId="0" borderId="45" xfId="0" applyFont="1" applyFill="1" applyBorder="1" applyAlignment="1">
      <alignment horizontal="left" vertical="center" wrapText="1"/>
    </xf>
    <xf numFmtId="0" fontId="39" fillId="2" borderId="37" xfId="0" applyFont="1" applyFill="1" applyBorder="1" applyAlignment="1">
      <alignment horizontal="center" vertical="center"/>
    </xf>
    <xf numFmtId="0" fontId="39" fillId="2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 indent="1"/>
    </xf>
    <xf numFmtId="0" fontId="4" fillId="0" borderId="51" xfId="0" applyFont="1" applyFill="1" applyBorder="1" applyAlignment="1">
      <alignment horizontal="left" vertical="center" wrapText="1" indent="1"/>
    </xf>
    <xf numFmtId="0" fontId="4" fillId="0" borderId="45" xfId="0" applyFont="1" applyFill="1" applyBorder="1" applyAlignment="1">
      <alignment horizontal="left" vertical="center" wrapText="1" indent="1"/>
    </xf>
    <xf numFmtId="0" fontId="4" fillId="0" borderId="24" xfId="0" applyFont="1" applyFill="1" applyBorder="1" applyAlignment="1">
      <alignment horizontal="left" vertical="center" wrapText="1" indent="1"/>
    </xf>
    <xf numFmtId="0" fontId="4" fillId="0" borderId="25" xfId="0" applyFont="1" applyFill="1" applyBorder="1" applyAlignment="1">
      <alignment horizontal="left" vertical="center" wrapText="1" indent="1"/>
    </xf>
    <xf numFmtId="0" fontId="4" fillId="0" borderId="26" xfId="0" applyFont="1" applyFill="1" applyBorder="1" applyAlignment="1">
      <alignment horizontal="left" vertical="center" wrapText="1" indent="1"/>
    </xf>
    <xf numFmtId="0" fontId="39" fillId="2" borderId="15" xfId="0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39" fillId="2" borderId="16" xfId="0" applyFont="1" applyFill="1" applyBorder="1" applyAlignment="1">
      <alignment horizontal="center" vertical="center"/>
    </xf>
    <xf numFmtId="0" fontId="39" fillId="2" borderId="17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/>
    </xf>
    <xf numFmtId="0" fontId="15" fillId="0" borderId="17" xfId="0" applyFont="1" applyFill="1" applyBorder="1" applyAlignment="1">
      <alignment horizontal="center"/>
    </xf>
    <xf numFmtId="0" fontId="15" fillId="0" borderId="49" xfId="0" applyFont="1" applyFill="1" applyBorder="1" applyAlignment="1">
      <alignment horizontal="center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52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horizontal="left" vertical="center" wrapText="1"/>
    </xf>
    <xf numFmtId="0" fontId="4" fillId="0" borderId="73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top"/>
    </xf>
    <xf numFmtId="0" fontId="2" fillId="0" borderId="29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left" vertical="center" wrapText="1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left" vertical="top" wrapText="1" indent="1"/>
    </xf>
    <xf numFmtId="0" fontId="22" fillId="0" borderId="25" xfId="0" applyFont="1" applyFill="1" applyBorder="1" applyAlignment="1">
      <alignment horizontal="left" vertical="top" wrapText="1" indent="1"/>
    </xf>
    <xf numFmtId="0" fontId="22" fillId="0" borderId="26" xfId="0" applyFont="1" applyFill="1" applyBorder="1" applyAlignment="1">
      <alignment horizontal="left" vertical="top" wrapText="1" indent="1"/>
    </xf>
    <xf numFmtId="0" fontId="22" fillId="0" borderId="6" xfId="0" applyFont="1" applyFill="1" applyBorder="1" applyAlignment="1">
      <alignment horizontal="left" vertical="center" wrapText="1" indent="1"/>
    </xf>
    <xf numFmtId="0" fontId="22" fillId="0" borderId="51" xfId="0" applyFont="1" applyFill="1" applyBorder="1" applyAlignment="1">
      <alignment horizontal="left" vertical="center" wrapText="1" indent="1"/>
    </xf>
    <xf numFmtId="0" fontId="22" fillId="0" borderId="45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4" fillId="0" borderId="50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2" fillId="0" borderId="5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9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</cellXfs>
  <cellStyles count="7">
    <cellStyle name="Hiperlink" xfId="3" builtinId="8" hidden="1"/>
    <cellStyle name="Hiperlink" xfId="5" builtinId="8" hidden="1"/>
    <cellStyle name="Hiperlink Visitado" xfId="4" builtinId="9" hidden="1"/>
    <cellStyle name="Hiperlink Visitado" xfId="6" builtinId="9" hidden="1"/>
    <cellStyle name="Normal" xfId="0" builtinId="0"/>
    <cellStyle name="Porcentagem" xfId="1" builtinId="5"/>
    <cellStyle name="Vírgula" xfId="2" builtinId="3"/>
  </cellStyles>
  <dxfs count="18">
    <dxf>
      <font>
        <b/>
        <i val="0"/>
        <condense val="0"/>
        <extend val="0"/>
        <color indexed="10"/>
      </font>
    </dxf>
    <dxf>
      <font>
        <condense val="0"/>
        <extend val="0"/>
        <color indexed="51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2"/>
      </font>
      <fill>
        <patternFill>
          <bgColor indexed="42"/>
        </patternFill>
      </fill>
    </dxf>
    <dxf>
      <font>
        <condense val="0"/>
        <extend val="0"/>
        <color indexed="42"/>
      </font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9FFCC"/>
      <rgbColor rgb="00FFFFFF"/>
      <rgbColor rgb="00FF0000"/>
      <rgbColor rgb="0000FF00"/>
      <rgbColor rgb="000000FF"/>
      <rgbColor rgb="00FFFF00"/>
      <rgbColor rgb="00FF00FF"/>
      <rgbColor rgb="0000FFFF"/>
      <rgbColor rgb="00FFCCCC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053" name="Line 10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054" name="Line 11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055" name="Line 12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056" name="Line 49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057" name="Line 50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058" name="Line 51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059" name="Line 52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060" name="Line 53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061" name="Line 54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062" name="Line 55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063" name="Line 56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064" name="Line 57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065" name="Line 58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066" name="Line 59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067" name="Line 60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068" name="Line 61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069" name="Line 62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070" name="Line 63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071" name="Line 64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072" name="Line 65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073" name="Line 66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074" name="Line 67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075" name="Line 68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076" name="Line 69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077" name="Line 70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078" name="Line 71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079" name="Line 72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080" name="Line 73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081" name="Line 74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082" name="Line 75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083" name="Line 76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084" name="Line 77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085" name="Line 78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086" name="Line 79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087" name="Line 80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088" name="Line 81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089" name="Line 82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090" name="Line 83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091" name="Line 84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092" name="Line 88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093" name="Line 89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094" name="Line 90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095" name="Line 91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096" name="Line 92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097" name="Line 93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098" name="Line 94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099" name="Line 95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100" name="Line 96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101" name="Line 97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102" name="Line 98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103" name="Line 99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104" name="Line 100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105" name="Line 101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106" name="Line 102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107" name="Line 103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108" name="Line 104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109" name="Line 105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110" name="Line 106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111" name="Line 107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112" name="Line 108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113" name="Line 109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114" name="Line 110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115" name="Line 111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116" name="Line 112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117" name="Line 113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118" name="Line 114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119" name="Line 115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120" name="Line 116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121" name="Line 117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122" name="Line 118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123" name="Line 119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124" name="Line 120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125" name="Line 121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126" name="Line 122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127" name="Line 123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2128" name="Line 124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2129" name="Line 125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2130" name="Line 126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53339</xdr:colOff>
      <xdr:row>0</xdr:row>
      <xdr:rowOff>53340</xdr:rowOff>
    </xdr:from>
    <xdr:to>
      <xdr:col>2</xdr:col>
      <xdr:colOff>304856</xdr:colOff>
      <xdr:row>1</xdr:row>
      <xdr:rowOff>594360</xdr:rowOff>
    </xdr:to>
    <xdr:pic>
      <xdr:nvPicPr>
        <xdr:cNvPr id="8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39" y="53340"/>
          <a:ext cx="632517" cy="70104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679450</xdr:colOff>
      <xdr:row>41</xdr:row>
      <xdr:rowOff>304800</xdr:rowOff>
    </xdr:from>
    <xdr:to>
      <xdr:col>16</xdr:col>
      <xdr:colOff>504868</xdr:colOff>
      <xdr:row>43</xdr:row>
      <xdr:rowOff>38100</xdr:rowOff>
    </xdr:to>
    <xdr:sp macro="" textlink="">
      <xdr:nvSpPr>
        <xdr:cNvPr id="43210" name="Text Box 10"/>
        <xdr:cNvSpPr txBox="1">
          <a:spLocks noChangeArrowheads="1"/>
        </xdr:cNvSpPr>
      </xdr:nvSpPr>
      <xdr:spPr bwMode="auto">
        <a:xfrm>
          <a:off x="723900" y="10115550"/>
          <a:ext cx="101727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  { 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2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3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2)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4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3)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5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4)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6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5)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7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6)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8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7)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9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8)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10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x9)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11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x10)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12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x11)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13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x12) } / 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14</a:t>
          </a:r>
        </a:p>
      </xdr:txBody>
    </xdr:sp>
    <xdr:clientData/>
  </xdr:twoCellAnchor>
  <xdr:twoCellAnchor>
    <xdr:from>
      <xdr:col>9</xdr:col>
      <xdr:colOff>57150</xdr:colOff>
      <xdr:row>50</xdr:row>
      <xdr:rowOff>76200</xdr:rowOff>
    </xdr:from>
    <xdr:to>
      <xdr:col>10</xdr:col>
      <xdr:colOff>0</xdr:colOff>
      <xdr:row>50</xdr:row>
      <xdr:rowOff>76200</xdr:rowOff>
    </xdr:to>
    <xdr:sp macro="" textlink="">
      <xdr:nvSpPr>
        <xdr:cNvPr id="43475" name="Line 11"/>
        <xdr:cNvSpPr>
          <a:spLocks noChangeShapeType="1"/>
        </xdr:cNvSpPr>
      </xdr:nvSpPr>
      <xdr:spPr bwMode="auto">
        <a:xfrm>
          <a:off x="5781675" y="123825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49</xdr:row>
      <xdr:rowOff>85725</xdr:rowOff>
    </xdr:from>
    <xdr:to>
      <xdr:col>10</xdr:col>
      <xdr:colOff>0</xdr:colOff>
      <xdr:row>49</xdr:row>
      <xdr:rowOff>85725</xdr:rowOff>
    </xdr:to>
    <xdr:sp macro="" textlink="">
      <xdr:nvSpPr>
        <xdr:cNvPr id="43476" name="Line 12"/>
        <xdr:cNvSpPr>
          <a:spLocks noChangeShapeType="1"/>
        </xdr:cNvSpPr>
      </xdr:nvSpPr>
      <xdr:spPr bwMode="auto">
        <a:xfrm>
          <a:off x="5781675" y="121253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48</xdr:row>
      <xdr:rowOff>85725</xdr:rowOff>
    </xdr:from>
    <xdr:to>
      <xdr:col>10</xdr:col>
      <xdr:colOff>0</xdr:colOff>
      <xdr:row>48</xdr:row>
      <xdr:rowOff>85725</xdr:rowOff>
    </xdr:to>
    <xdr:sp macro="" textlink="">
      <xdr:nvSpPr>
        <xdr:cNvPr id="43477" name="Line 13"/>
        <xdr:cNvSpPr>
          <a:spLocks noChangeShapeType="1"/>
        </xdr:cNvSpPr>
      </xdr:nvSpPr>
      <xdr:spPr bwMode="auto">
        <a:xfrm>
          <a:off x="5781675" y="118586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339725</xdr:colOff>
      <xdr:row>45</xdr:row>
      <xdr:rowOff>193675</xdr:rowOff>
    </xdr:from>
    <xdr:to>
      <xdr:col>13</xdr:col>
      <xdr:colOff>102357</xdr:colOff>
      <xdr:row>45</xdr:row>
      <xdr:rowOff>419389</xdr:rowOff>
    </xdr:to>
    <xdr:sp macro="" textlink="">
      <xdr:nvSpPr>
        <xdr:cNvPr id="43022" name="Text Box 14"/>
        <xdr:cNvSpPr txBox="1">
          <a:spLocks noChangeArrowheads="1"/>
        </xdr:cNvSpPr>
      </xdr:nvSpPr>
      <xdr:spPr bwMode="auto">
        <a:xfrm>
          <a:off x="2692400" y="10947400"/>
          <a:ext cx="6629400" cy="2159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EB =  (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A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18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2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3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4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5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6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7 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+ </a:t>
          </a:r>
          <a:r>
            <a:rPr lang="en-US" sz="900" b="1" i="0" u="none" strike="noStrike" baseline="0">
              <a:solidFill>
                <a:srgbClr val="333399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8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333399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333399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10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11+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12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13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14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15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)</a:t>
          </a:r>
        </a:p>
      </xdr:txBody>
    </xdr:sp>
    <xdr:clientData/>
  </xdr:twoCellAnchor>
  <xdr:twoCellAnchor>
    <xdr:from>
      <xdr:col>9</xdr:col>
      <xdr:colOff>57150</xdr:colOff>
      <xdr:row>50</xdr:row>
      <xdr:rowOff>76200</xdr:rowOff>
    </xdr:from>
    <xdr:to>
      <xdr:col>10</xdr:col>
      <xdr:colOff>0</xdr:colOff>
      <xdr:row>50</xdr:row>
      <xdr:rowOff>76200</xdr:rowOff>
    </xdr:to>
    <xdr:sp macro="" textlink="">
      <xdr:nvSpPr>
        <xdr:cNvPr id="43479" name="Line 16"/>
        <xdr:cNvSpPr>
          <a:spLocks noChangeShapeType="1"/>
        </xdr:cNvSpPr>
      </xdr:nvSpPr>
      <xdr:spPr bwMode="auto">
        <a:xfrm>
          <a:off x="5781675" y="123825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49</xdr:row>
      <xdr:rowOff>85725</xdr:rowOff>
    </xdr:from>
    <xdr:to>
      <xdr:col>10</xdr:col>
      <xdr:colOff>0</xdr:colOff>
      <xdr:row>49</xdr:row>
      <xdr:rowOff>85725</xdr:rowOff>
    </xdr:to>
    <xdr:sp macro="" textlink="">
      <xdr:nvSpPr>
        <xdr:cNvPr id="43480" name="Line 17"/>
        <xdr:cNvSpPr>
          <a:spLocks noChangeShapeType="1"/>
        </xdr:cNvSpPr>
      </xdr:nvSpPr>
      <xdr:spPr bwMode="auto">
        <a:xfrm>
          <a:off x="5781675" y="121253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48</xdr:row>
      <xdr:rowOff>85725</xdr:rowOff>
    </xdr:from>
    <xdr:to>
      <xdr:col>10</xdr:col>
      <xdr:colOff>0</xdr:colOff>
      <xdr:row>48</xdr:row>
      <xdr:rowOff>85725</xdr:rowOff>
    </xdr:to>
    <xdr:sp macro="" textlink="">
      <xdr:nvSpPr>
        <xdr:cNvPr id="43481" name="Line 18"/>
        <xdr:cNvSpPr>
          <a:spLocks noChangeShapeType="1"/>
        </xdr:cNvSpPr>
      </xdr:nvSpPr>
      <xdr:spPr bwMode="auto">
        <a:xfrm>
          <a:off x="5781675" y="118586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50</xdr:row>
      <xdr:rowOff>76200</xdr:rowOff>
    </xdr:from>
    <xdr:to>
      <xdr:col>10</xdr:col>
      <xdr:colOff>0</xdr:colOff>
      <xdr:row>50</xdr:row>
      <xdr:rowOff>76200</xdr:rowOff>
    </xdr:to>
    <xdr:sp macro="" textlink="">
      <xdr:nvSpPr>
        <xdr:cNvPr id="43482" name="Line 20"/>
        <xdr:cNvSpPr>
          <a:spLocks noChangeShapeType="1"/>
        </xdr:cNvSpPr>
      </xdr:nvSpPr>
      <xdr:spPr bwMode="auto">
        <a:xfrm>
          <a:off x="5781675" y="123825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49</xdr:row>
      <xdr:rowOff>85725</xdr:rowOff>
    </xdr:from>
    <xdr:to>
      <xdr:col>10</xdr:col>
      <xdr:colOff>0</xdr:colOff>
      <xdr:row>49</xdr:row>
      <xdr:rowOff>85725</xdr:rowOff>
    </xdr:to>
    <xdr:sp macro="" textlink="">
      <xdr:nvSpPr>
        <xdr:cNvPr id="43483" name="Line 21"/>
        <xdr:cNvSpPr>
          <a:spLocks noChangeShapeType="1"/>
        </xdr:cNvSpPr>
      </xdr:nvSpPr>
      <xdr:spPr bwMode="auto">
        <a:xfrm>
          <a:off x="5781675" y="121253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48</xdr:row>
      <xdr:rowOff>85725</xdr:rowOff>
    </xdr:from>
    <xdr:to>
      <xdr:col>10</xdr:col>
      <xdr:colOff>0</xdr:colOff>
      <xdr:row>48</xdr:row>
      <xdr:rowOff>85725</xdr:rowOff>
    </xdr:to>
    <xdr:sp macro="" textlink="">
      <xdr:nvSpPr>
        <xdr:cNvPr id="43484" name="Line 22"/>
        <xdr:cNvSpPr>
          <a:spLocks noChangeShapeType="1"/>
        </xdr:cNvSpPr>
      </xdr:nvSpPr>
      <xdr:spPr bwMode="auto">
        <a:xfrm>
          <a:off x="5781675" y="118586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</xdr:colOff>
      <xdr:row>0</xdr:row>
      <xdr:rowOff>27214</xdr:rowOff>
    </xdr:from>
    <xdr:to>
      <xdr:col>1</xdr:col>
      <xdr:colOff>672275</xdr:colOff>
      <xdr:row>1</xdr:row>
      <xdr:rowOff>503464</xdr:rowOff>
    </xdr:to>
    <xdr:pic>
      <xdr:nvPicPr>
        <xdr:cNvPr id="1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64" y="27214"/>
          <a:ext cx="577025" cy="639536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219075</xdr:colOff>
      <xdr:row>43</xdr:row>
      <xdr:rowOff>142875</xdr:rowOff>
    </xdr:from>
    <xdr:to>
      <xdr:col>13</xdr:col>
      <xdr:colOff>238125</xdr:colOff>
      <xdr:row>43</xdr:row>
      <xdr:rowOff>142875</xdr:rowOff>
    </xdr:to>
    <xdr:sp macro="" textlink="">
      <xdr:nvSpPr>
        <xdr:cNvPr id="33988" name="Line 45"/>
        <xdr:cNvSpPr>
          <a:spLocks noChangeShapeType="1"/>
        </xdr:cNvSpPr>
      </xdr:nvSpPr>
      <xdr:spPr bwMode="auto">
        <a:xfrm>
          <a:off x="5848350" y="12039600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219075</xdr:colOff>
      <xdr:row>42</xdr:row>
      <xdr:rowOff>152400</xdr:rowOff>
    </xdr:from>
    <xdr:to>
      <xdr:col>13</xdr:col>
      <xdr:colOff>238125</xdr:colOff>
      <xdr:row>42</xdr:row>
      <xdr:rowOff>152400</xdr:rowOff>
    </xdr:to>
    <xdr:sp macro="" textlink="">
      <xdr:nvSpPr>
        <xdr:cNvPr id="33989" name="Line 46"/>
        <xdr:cNvSpPr>
          <a:spLocks noChangeShapeType="1"/>
        </xdr:cNvSpPr>
      </xdr:nvSpPr>
      <xdr:spPr bwMode="auto">
        <a:xfrm>
          <a:off x="5848350" y="11753850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219075</xdr:colOff>
      <xdr:row>41</xdr:row>
      <xdr:rowOff>152400</xdr:rowOff>
    </xdr:from>
    <xdr:to>
      <xdr:col>13</xdr:col>
      <xdr:colOff>238125</xdr:colOff>
      <xdr:row>41</xdr:row>
      <xdr:rowOff>152400</xdr:rowOff>
    </xdr:to>
    <xdr:sp macro="" textlink="">
      <xdr:nvSpPr>
        <xdr:cNvPr id="33990" name="Line 47"/>
        <xdr:cNvSpPr>
          <a:spLocks noChangeShapeType="1"/>
        </xdr:cNvSpPr>
      </xdr:nvSpPr>
      <xdr:spPr bwMode="auto">
        <a:xfrm>
          <a:off x="5848350" y="11458575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66675</xdr:colOff>
      <xdr:row>0</xdr:row>
      <xdr:rowOff>9525</xdr:rowOff>
    </xdr:from>
    <xdr:to>
      <xdr:col>1</xdr:col>
      <xdr:colOff>771525</xdr:colOff>
      <xdr:row>3</xdr:row>
      <xdr:rowOff>153761</xdr:rowOff>
    </xdr:to>
    <xdr:pic>
      <xdr:nvPicPr>
        <xdr:cNvPr id="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9525"/>
          <a:ext cx="704850" cy="772886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101600</xdr:colOff>
      <xdr:row>36</xdr:row>
      <xdr:rowOff>520700</xdr:rowOff>
    </xdr:from>
    <xdr:to>
      <xdr:col>14</xdr:col>
      <xdr:colOff>393666</xdr:colOff>
      <xdr:row>37</xdr:row>
      <xdr:rowOff>73455</xdr:rowOff>
    </xdr:to>
    <xdr:sp macro="" textlink="">
      <xdr:nvSpPr>
        <xdr:cNvPr id="38913" name="Text Box 1"/>
        <xdr:cNvSpPr txBox="1">
          <a:spLocks noChangeArrowheads="1"/>
        </xdr:cNvSpPr>
      </xdr:nvSpPr>
      <xdr:spPr bwMode="auto">
        <a:xfrm>
          <a:off x="2806700" y="10452100"/>
          <a:ext cx="4622800" cy="2413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Fórmula Básica:   F</a:t>
          </a:r>
          <a:r>
            <a:rPr lang="es-ES_tradnl" sz="1000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= ( C</a:t>
          </a:r>
          <a:r>
            <a:rPr lang="es-ES_tradnl" sz="1000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x  'Peso X' )  +  ( E</a:t>
          </a:r>
          <a:r>
            <a:rPr lang="es-ES_tradnl" sz="1000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 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x  'Peso Y' )</a:t>
          </a:r>
        </a:p>
      </xdr:txBody>
    </xdr:sp>
    <xdr:clientData/>
  </xdr:twoCellAnchor>
  <xdr:twoCellAnchor editAs="oneCell">
    <xdr:from>
      <xdr:col>8</xdr:col>
      <xdr:colOff>361950</xdr:colOff>
      <xdr:row>39</xdr:row>
      <xdr:rowOff>88900</xdr:rowOff>
    </xdr:from>
    <xdr:to>
      <xdr:col>15</xdr:col>
      <xdr:colOff>31676</xdr:colOff>
      <xdr:row>40</xdr:row>
      <xdr:rowOff>3349</xdr:rowOff>
    </xdr:to>
    <xdr:sp macro="" textlink="">
      <xdr:nvSpPr>
        <xdr:cNvPr id="38915" name="Text Box 3"/>
        <xdr:cNvSpPr txBox="1">
          <a:spLocks noChangeArrowheads="1"/>
        </xdr:cNvSpPr>
      </xdr:nvSpPr>
      <xdr:spPr bwMode="auto">
        <a:xfrm>
          <a:off x="4775200" y="11442700"/>
          <a:ext cx="2705100" cy="2667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Fórmula Básica: 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10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= (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8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)</a:t>
          </a:r>
        </a:p>
      </xdr:txBody>
    </xdr:sp>
    <xdr:clientData/>
  </xdr:twoCellAnchor>
  <xdr:twoCellAnchor>
    <xdr:from>
      <xdr:col>8</xdr:col>
      <xdr:colOff>190500</xdr:colOff>
      <xdr:row>43</xdr:row>
      <xdr:rowOff>66675</xdr:rowOff>
    </xdr:from>
    <xdr:to>
      <xdr:col>9</xdr:col>
      <xdr:colOff>200025</xdr:colOff>
      <xdr:row>43</xdr:row>
      <xdr:rowOff>66675</xdr:rowOff>
    </xdr:to>
    <xdr:sp macro="" textlink="">
      <xdr:nvSpPr>
        <xdr:cNvPr id="39190" name="Line 10"/>
        <xdr:cNvSpPr>
          <a:spLocks noChangeShapeType="1"/>
        </xdr:cNvSpPr>
      </xdr:nvSpPr>
      <xdr:spPr bwMode="auto">
        <a:xfrm>
          <a:off x="4000500" y="12487275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190500</xdr:colOff>
      <xdr:row>42</xdr:row>
      <xdr:rowOff>76200</xdr:rowOff>
    </xdr:from>
    <xdr:to>
      <xdr:col>9</xdr:col>
      <xdr:colOff>200025</xdr:colOff>
      <xdr:row>42</xdr:row>
      <xdr:rowOff>76200</xdr:rowOff>
    </xdr:to>
    <xdr:sp macro="" textlink="">
      <xdr:nvSpPr>
        <xdr:cNvPr id="39191" name="Line 11"/>
        <xdr:cNvSpPr>
          <a:spLocks noChangeShapeType="1"/>
        </xdr:cNvSpPr>
      </xdr:nvSpPr>
      <xdr:spPr bwMode="auto">
        <a:xfrm>
          <a:off x="4000500" y="12296775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190500</xdr:colOff>
      <xdr:row>41</xdr:row>
      <xdr:rowOff>76200</xdr:rowOff>
    </xdr:from>
    <xdr:to>
      <xdr:col>9</xdr:col>
      <xdr:colOff>200025</xdr:colOff>
      <xdr:row>41</xdr:row>
      <xdr:rowOff>76200</xdr:rowOff>
    </xdr:to>
    <xdr:sp macro="" textlink="">
      <xdr:nvSpPr>
        <xdr:cNvPr id="39192" name="Line 12"/>
        <xdr:cNvSpPr>
          <a:spLocks noChangeShapeType="1"/>
        </xdr:cNvSpPr>
      </xdr:nvSpPr>
      <xdr:spPr bwMode="auto">
        <a:xfrm>
          <a:off x="4000500" y="12096750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368300</xdr:colOff>
      <xdr:row>38</xdr:row>
      <xdr:rowOff>177800</xdr:rowOff>
    </xdr:from>
    <xdr:to>
      <xdr:col>13</xdr:col>
      <xdr:colOff>95639</xdr:colOff>
      <xdr:row>39</xdr:row>
      <xdr:rowOff>76200</xdr:rowOff>
    </xdr:to>
    <xdr:sp macro="" textlink="">
      <xdr:nvSpPr>
        <xdr:cNvPr id="38926" name="Text Box 14"/>
        <xdr:cNvSpPr txBox="1">
          <a:spLocks noChangeArrowheads="1"/>
        </xdr:cNvSpPr>
      </xdr:nvSpPr>
      <xdr:spPr bwMode="auto">
        <a:xfrm>
          <a:off x="3111500" y="11188700"/>
          <a:ext cx="3467100" cy="2413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Fórmula Básica:  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= (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E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x 10 )</a:t>
          </a:r>
        </a:p>
      </xdr:txBody>
    </xdr:sp>
    <xdr:clientData/>
  </xdr:twoCellAnchor>
  <xdr:twoCellAnchor>
    <xdr:from>
      <xdr:col>1</xdr:col>
      <xdr:colOff>78441</xdr:colOff>
      <xdr:row>0</xdr:row>
      <xdr:rowOff>33618</xdr:rowOff>
    </xdr:from>
    <xdr:to>
      <xdr:col>1</xdr:col>
      <xdr:colOff>701827</xdr:colOff>
      <xdr:row>1</xdr:row>
      <xdr:rowOff>302559</xdr:rowOff>
    </xdr:to>
    <xdr:pic>
      <xdr:nvPicPr>
        <xdr:cNvPr id="9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0794" y="33618"/>
          <a:ext cx="623386" cy="68355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38</xdr:row>
      <xdr:rowOff>104775</xdr:rowOff>
    </xdr:from>
    <xdr:to>
      <xdr:col>4</xdr:col>
      <xdr:colOff>0</xdr:colOff>
      <xdr:row>38</xdr:row>
      <xdr:rowOff>104775</xdr:rowOff>
    </xdr:to>
    <xdr:sp macro="" textlink="">
      <xdr:nvSpPr>
        <xdr:cNvPr id="47342" name="Line 1"/>
        <xdr:cNvSpPr>
          <a:spLocks noChangeShapeType="1"/>
        </xdr:cNvSpPr>
      </xdr:nvSpPr>
      <xdr:spPr bwMode="auto">
        <a:xfrm>
          <a:off x="2809875" y="8696325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37</xdr:row>
      <xdr:rowOff>85725</xdr:rowOff>
    </xdr:from>
    <xdr:to>
      <xdr:col>4</xdr:col>
      <xdr:colOff>0</xdr:colOff>
      <xdr:row>37</xdr:row>
      <xdr:rowOff>85725</xdr:rowOff>
    </xdr:to>
    <xdr:sp macro="" textlink="">
      <xdr:nvSpPr>
        <xdr:cNvPr id="47343" name="Line 2"/>
        <xdr:cNvSpPr>
          <a:spLocks noChangeShapeType="1"/>
        </xdr:cNvSpPr>
      </xdr:nvSpPr>
      <xdr:spPr bwMode="auto">
        <a:xfrm>
          <a:off x="2809875" y="8505825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36</xdr:row>
      <xdr:rowOff>85725</xdr:rowOff>
    </xdr:from>
    <xdr:to>
      <xdr:col>4</xdr:col>
      <xdr:colOff>0</xdr:colOff>
      <xdr:row>36</xdr:row>
      <xdr:rowOff>85725</xdr:rowOff>
    </xdr:to>
    <xdr:sp macro="" textlink="">
      <xdr:nvSpPr>
        <xdr:cNvPr id="47344" name="Line 3"/>
        <xdr:cNvSpPr>
          <a:spLocks noChangeShapeType="1"/>
        </xdr:cNvSpPr>
      </xdr:nvSpPr>
      <xdr:spPr bwMode="auto">
        <a:xfrm>
          <a:off x="2809875" y="8343900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37</xdr:row>
      <xdr:rowOff>85725</xdr:rowOff>
    </xdr:from>
    <xdr:to>
      <xdr:col>4</xdr:col>
      <xdr:colOff>0</xdr:colOff>
      <xdr:row>37</xdr:row>
      <xdr:rowOff>85725</xdr:rowOff>
    </xdr:to>
    <xdr:sp macro="" textlink="">
      <xdr:nvSpPr>
        <xdr:cNvPr id="47345" name="Line 5"/>
        <xdr:cNvSpPr>
          <a:spLocks noChangeShapeType="1"/>
        </xdr:cNvSpPr>
      </xdr:nvSpPr>
      <xdr:spPr bwMode="auto">
        <a:xfrm>
          <a:off x="2809875" y="8505825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36</xdr:row>
      <xdr:rowOff>85725</xdr:rowOff>
    </xdr:from>
    <xdr:to>
      <xdr:col>4</xdr:col>
      <xdr:colOff>0</xdr:colOff>
      <xdr:row>36</xdr:row>
      <xdr:rowOff>85725</xdr:rowOff>
    </xdr:to>
    <xdr:sp macro="" textlink="">
      <xdr:nvSpPr>
        <xdr:cNvPr id="47346" name="Line 6"/>
        <xdr:cNvSpPr>
          <a:spLocks noChangeShapeType="1"/>
        </xdr:cNvSpPr>
      </xdr:nvSpPr>
      <xdr:spPr bwMode="auto">
        <a:xfrm>
          <a:off x="2809875" y="8343900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74547</xdr:colOff>
      <xdr:row>0</xdr:row>
      <xdr:rowOff>41407</xdr:rowOff>
    </xdr:from>
    <xdr:to>
      <xdr:col>0</xdr:col>
      <xdr:colOff>697933</xdr:colOff>
      <xdr:row>1</xdr:row>
      <xdr:rowOff>559314</xdr:rowOff>
    </xdr:to>
    <xdr:pic>
      <xdr:nvPicPr>
        <xdr:cNvPr id="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47" y="41407"/>
          <a:ext cx="623386" cy="68355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107950</xdr:colOff>
      <xdr:row>37</xdr:row>
      <xdr:rowOff>76200</xdr:rowOff>
    </xdr:from>
    <xdr:to>
      <xdr:col>5</xdr:col>
      <xdr:colOff>498492</xdr:colOff>
      <xdr:row>37</xdr:row>
      <xdr:rowOff>330906</xdr:rowOff>
    </xdr:to>
    <xdr:sp macro="" textlink="">
      <xdr:nvSpPr>
        <xdr:cNvPr id="46082" name="Text Box 2"/>
        <xdr:cNvSpPr txBox="1">
          <a:spLocks noChangeArrowheads="1"/>
        </xdr:cNvSpPr>
      </xdr:nvSpPr>
      <xdr:spPr bwMode="auto">
        <a:xfrm>
          <a:off x="114300" y="9944100"/>
          <a:ext cx="5359400" cy="2413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 = ((IA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(IB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(IC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4) + (ID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 + (IF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1)) ÷ 12</a:t>
          </a:r>
        </a:p>
      </xdr:txBody>
    </xdr:sp>
    <xdr:clientData/>
  </xdr:twoCellAnchor>
  <xdr:twoCellAnchor>
    <xdr:from>
      <xdr:col>0</xdr:col>
      <xdr:colOff>11206</xdr:colOff>
      <xdr:row>0</xdr:row>
      <xdr:rowOff>22412</xdr:rowOff>
    </xdr:from>
    <xdr:to>
      <xdr:col>1</xdr:col>
      <xdr:colOff>81556</xdr:colOff>
      <xdr:row>1</xdr:row>
      <xdr:rowOff>112059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6" y="22412"/>
          <a:ext cx="664262" cy="72838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1" enableFormatConditionsCalculation="0">
    <tabColor indexed="42"/>
    <pageSetUpPr fitToPage="1"/>
  </sheetPr>
  <dimension ref="A2:AP38"/>
  <sheetViews>
    <sheetView showGridLines="0" topLeftCell="A24" zoomScale="125" zoomScaleNormal="125" zoomScaleSheetLayoutView="100" zoomScalePageLayoutView="125" workbookViewId="0">
      <selection activeCell="O17" sqref="O17:P18"/>
    </sheetView>
  </sheetViews>
  <sheetFormatPr defaultColWidth="8.85546875" defaultRowHeight="12.75" x14ac:dyDescent="0.2"/>
  <cols>
    <col min="1" max="1" width="4" customWidth="1"/>
    <col min="2" max="2" width="5.7109375" customWidth="1"/>
    <col min="3" max="3" width="7.42578125" customWidth="1"/>
    <col min="4" max="4" width="3.7109375" customWidth="1"/>
    <col min="5" max="5" width="6.42578125" customWidth="1"/>
    <col min="6" max="6" width="3.7109375" bestFit="1" customWidth="1"/>
    <col min="7" max="7" width="6.42578125" customWidth="1"/>
    <col min="8" max="8" width="5.7109375" bestFit="1" customWidth="1"/>
    <col min="9" max="9" width="6.85546875" bestFit="1" customWidth="1"/>
    <col min="10" max="10" width="3.7109375" customWidth="1"/>
    <col min="11" max="11" width="6.7109375" customWidth="1"/>
    <col min="12" max="12" width="3.7109375" customWidth="1"/>
    <col min="13" max="13" width="8.7109375" customWidth="1"/>
    <col min="14" max="14" width="4.7109375" customWidth="1"/>
    <col min="15" max="15" width="6.7109375" customWidth="1"/>
    <col min="16" max="16" width="11.85546875" bestFit="1" customWidth="1"/>
    <col min="17" max="17" width="6.7109375" customWidth="1"/>
    <col min="18" max="18" width="3.28515625" customWidth="1"/>
    <col min="19" max="19" width="6.7109375" customWidth="1"/>
    <col min="20" max="20" width="3" customWidth="1"/>
    <col min="21" max="21" width="6.7109375" customWidth="1"/>
    <col min="22" max="22" width="4.140625" customWidth="1"/>
    <col min="23" max="23" width="6.28515625" customWidth="1"/>
    <col min="24" max="24" width="3" customWidth="1"/>
    <col min="25" max="25" width="6.7109375" customWidth="1"/>
    <col min="26" max="26" width="3" customWidth="1"/>
    <col min="27" max="27" width="1.42578125" customWidth="1"/>
    <col min="28" max="28" width="1.140625" customWidth="1"/>
    <col min="29" max="29" width="0.7109375" customWidth="1"/>
    <col min="30" max="30" width="9.85546875" customWidth="1"/>
    <col min="31" max="31" width="7" customWidth="1"/>
    <col min="32" max="32" width="8.7109375" bestFit="1" customWidth="1"/>
    <col min="33" max="33" width="7.28515625" customWidth="1"/>
    <col min="34" max="34" width="6.85546875" customWidth="1"/>
    <col min="35" max="35" width="7.140625" bestFit="1" customWidth="1"/>
    <col min="36" max="36" width="8.28515625" bestFit="1" customWidth="1"/>
    <col min="37" max="37" width="5.42578125" customWidth="1"/>
    <col min="38" max="38" width="8" customWidth="1"/>
    <col min="39" max="39" width="7.7109375" customWidth="1"/>
  </cols>
  <sheetData>
    <row r="2" spans="1:42" ht="47.25" customHeight="1" x14ac:dyDescent="0.2">
      <c r="D2" s="306" t="s">
        <v>438</v>
      </c>
      <c r="E2" s="305"/>
    </row>
    <row r="3" spans="1:42" ht="17.25" customHeight="1" x14ac:dyDescent="0.2">
      <c r="B3" s="312" t="s">
        <v>414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4"/>
      <c r="Z3" s="10"/>
      <c r="AA3" s="10"/>
      <c r="AB3" s="10"/>
      <c r="AC3" s="10"/>
      <c r="AD3" s="10"/>
      <c r="AE3" s="10"/>
      <c r="AF3" s="10"/>
      <c r="AG3" s="6"/>
      <c r="AH3" s="6"/>
      <c r="AI3" s="6"/>
      <c r="AJ3" s="6"/>
      <c r="AK3" s="6"/>
      <c r="AL3" s="6"/>
      <c r="AM3" s="6"/>
    </row>
    <row r="4" spans="1:42" ht="19.5" customHeight="1" x14ac:dyDescent="0.2">
      <c r="A4" s="54"/>
      <c r="B4" s="320" t="s">
        <v>413</v>
      </c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322"/>
      <c r="Z4" s="40"/>
      <c r="AA4" s="40"/>
      <c r="AB4" s="40"/>
      <c r="AC4" s="40"/>
      <c r="AD4" s="40"/>
      <c r="AE4" s="1"/>
      <c r="AF4" s="1"/>
      <c r="AH4" s="1"/>
      <c r="AI4" s="1"/>
    </row>
    <row r="5" spans="1:42" ht="15.75" customHeight="1" x14ac:dyDescent="0.2">
      <c r="A5" s="371"/>
      <c r="B5" s="317" t="s">
        <v>386</v>
      </c>
      <c r="C5" s="318"/>
      <c r="D5" s="318"/>
      <c r="E5" s="319"/>
      <c r="F5" s="317" t="s">
        <v>60</v>
      </c>
      <c r="G5" s="318"/>
      <c r="H5" s="318"/>
      <c r="I5" s="318"/>
      <c r="J5" s="318"/>
      <c r="K5" s="318"/>
      <c r="L5" s="318"/>
      <c r="M5" s="332"/>
      <c r="N5" s="318" t="s">
        <v>136</v>
      </c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9"/>
      <c r="Z5" s="365"/>
      <c r="AA5" s="365"/>
      <c r="AB5" s="365"/>
      <c r="AC5" s="365"/>
      <c r="AD5" s="365" t="s">
        <v>18</v>
      </c>
      <c r="AE5" s="1"/>
      <c r="AF5" s="1"/>
      <c r="AH5" s="1"/>
      <c r="AI5" s="1"/>
    </row>
    <row r="6" spans="1:42" ht="23.25" customHeight="1" x14ac:dyDescent="0.2">
      <c r="A6" s="371"/>
      <c r="B6" s="335" t="s">
        <v>64</v>
      </c>
      <c r="C6" s="376"/>
      <c r="D6" s="376"/>
      <c r="E6" s="336"/>
      <c r="F6" s="335" t="s">
        <v>428</v>
      </c>
      <c r="G6" s="336"/>
      <c r="H6" s="315" t="s">
        <v>429</v>
      </c>
      <c r="I6" s="316"/>
      <c r="J6" s="315" t="s">
        <v>430</v>
      </c>
      <c r="K6" s="316"/>
      <c r="L6" s="315" t="s">
        <v>235</v>
      </c>
      <c r="M6" s="333"/>
      <c r="N6" s="373" t="s">
        <v>429</v>
      </c>
      <c r="O6" s="316"/>
      <c r="P6" s="315" t="s">
        <v>430</v>
      </c>
      <c r="Q6" s="316"/>
      <c r="R6" s="315" t="s">
        <v>235</v>
      </c>
      <c r="S6" s="316"/>
      <c r="T6" s="315" t="s">
        <v>20</v>
      </c>
      <c r="U6" s="316"/>
      <c r="V6" s="315" t="s">
        <v>21</v>
      </c>
      <c r="W6" s="316"/>
      <c r="X6" s="315" t="s">
        <v>22</v>
      </c>
      <c r="Y6" s="316"/>
      <c r="Z6" s="365"/>
      <c r="AA6" s="365"/>
      <c r="AB6" s="365"/>
      <c r="AC6" s="365"/>
      <c r="AD6" s="365"/>
    </row>
    <row r="7" spans="1:42" ht="25.5" customHeight="1" thickBot="1" x14ac:dyDescent="0.25">
      <c r="A7" s="54"/>
      <c r="B7" s="377" t="s">
        <v>59</v>
      </c>
      <c r="C7" s="378"/>
      <c r="D7" s="378"/>
      <c r="E7" s="379"/>
      <c r="F7" s="323">
        <v>0.4</v>
      </c>
      <c r="G7" s="324"/>
      <c r="H7" s="323">
        <v>0.6</v>
      </c>
      <c r="I7" s="324"/>
      <c r="J7" s="323">
        <v>0.8</v>
      </c>
      <c r="K7" s="324"/>
      <c r="L7" s="323">
        <v>1</v>
      </c>
      <c r="M7" s="334"/>
      <c r="N7" s="331">
        <v>0.41</v>
      </c>
      <c r="O7" s="324"/>
      <c r="P7" s="323">
        <v>0.67</v>
      </c>
      <c r="Q7" s="324"/>
      <c r="R7" s="323">
        <v>1</v>
      </c>
      <c r="S7" s="324"/>
      <c r="T7" s="323">
        <v>1.1100000000000001</v>
      </c>
      <c r="U7" s="324"/>
      <c r="V7" s="323">
        <v>1.59</v>
      </c>
      <c r="W7" s="324"/>
      <c r="X7" s="323">
        <v>2.44</v>
      </c>
      <c r="Y7" s="324"/>
      <c r="Z7" s="365"/>
      <c r="AA7" s="365"/>
      <c r="AB7" s="365"/>
      <c r="AC7" s="365"/>
      <c r="AD7" s="365"/>
    </row>
    <row r="8" spans="1:42" ht="24.75" customHeight="1" x14ac:dyDescent="0.2">
      <c r="A8" s="54"/>
      <c r="B8" s="310" t="s">
        <v>387</v>
      </c>
      <c r="C8" s="251" t="s">
        <v>24</v>
      </c>
      <c r="D8" s="380"/>
      <c r="E8" s="381"/>
      <c r="F8" s="251" t="s">
        <v>25</v>
      </c>
      <c r="G8" s="252"/>
      <c r="H8" s="251" t="s">
        <v>26</v>
      </c>
      <c r="I8" s="253"/>
      <c r="J8" s="254" t="s">
        <v>27</v>
      </c>
      <c r="K8" s="252"/>
      <c r="L8" s="251" t="s">
        <v>28</v>
      </c>
      <c r="M8" s="252"/>
      <c r="N8" s="251" t="s">
        <v>29</v>
      </c>
      <c r="O8" s="252"/>
      <c r="P8" s="251" t="s">
        <v>30</v>
      </c>
      <c r="Q8" s="252"/>
      <c r="R8" s="251" t="s">
        <v>31</v>
      </c>
      <c r="S8" s="252"/>
      <c r="T8" s="251" t="s">
        <v>32</v>
      </c>
      <c r="U8" s="252"/>
      <c r="V8" s="251" t="s">
        <v>236</v>
      </c>
      <c r="W8" s="252"/>
      <c r="X8" s="251" t="s">
        <v>434</v>
      </c>
      <c r="Y8" s="252"/>
      <c r="Z8" s="1"/>
      <c r="AA8" s="1"/>
      <c r="AB8" s="1"/>
      <c r="AC8" s="1"/>
      <c r="AD8" s="41"/>
      <c r="AF8" s="133"/>
    </row>
    <row r="9" spans="1:42" ht="21" customHeight="1" x14ac:dyDescent="0.2">
      <c r="A9" s="54"/>
      <c r="B9" s="328" t="s">
        <v>95</v>
      </c>
      <c r="C9" s="329"/>
      <c r="D9" s="329"/>
      <c r="E9" s="330"/>
      <c r="F9" s="149" t="s">
        <v>435</v>
      </c>
      <c r="G9" s="304">
        <f>G8+I8+K8+M8+O8+Q8+S8+U8+W8+Y8</f>
        <v>0</v>
      </c>
      <c r="H9" s="71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3"/>
      <c r="Z9" s="17"/>
      <c r="AA9" s="387"/>
      <c r="AB9" s="387"/>
      <c r="AC9" s="309"/>
      <c r="AD9" s="14"/>
    </row>
    <row r="10" spans="1:42" ht="27.75" hidden="1" customHeight="1" x14ac:dyDescent="0.2">
      <c r="A10" s="17"/>
      <c r="B10" s="325" t="s">
        <v>51</v>
      </c>
      <c r="C10" s="326"/>
      <c r="D10" s="326"/>
      <c r="E10" s="326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  <c r="Q10" s="326"/>
      <c r="R10" s="326"/>
      <c r="S10" s="326"/>
      <c r="T10" s="326"/>
      <c r="U10" s="326"/>
      <c r="V10" s="326"/>
      <c r="W10" s="326"/>
      <c r="X10" s="326"/>
      <c r="Y10" s="327"/>
      <c r="Z10" s="42"/>
      <c r="AA10" s="42"/>
      <c r="AB10" s="42"/>
      <c r="AC10" s="42"/>
      <c r="AD10" s="42"/>
      <c r="AE10" s="9"/>
      <c r="AF10" s="9"/>
      <c r="AG10" s="7"/>
      <c r="AH10" s="7"/>
      <c r="AI10" s="7"/>
      <c r="AJ10" s="7"/>
      <c r="AK10" s="7"/>
      <c r="AL10" s="7"/>
      <c r="AM10" s="7"/>
    </row>
    <row r="11" spans="1:42" ht="6" customHeight="1" x14ac:dyDescent="0.2">
      <c r="A11" s="17"/>
      <c r="B11" s="17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281">
        <v>1000</v>
      </c>
      <c r="Z11" s="36"/>
      <c r="AA11" s="36"/>
      <c r="AB11" s="36"/>
      <c r="AC11" s="36"/>
      <c r="AD11" s="36"/>
      <c r="AE11" s="9"/>
      <c r="AF11" s="9"/>
      <c r="AG11" s="7"/>
      <c r="AH11" s="7"/>
      <c r="AI11" s="7"/>
      <c r="AJ11" s="7"/>
      <c r="AK11" s="7"/>
      <c r="AL11" s="7"/>
      <c r="AM11" s="7"/>
    </row>
    <row r="12" spans="1:42" ht="5.25" customHeight="1" x14ac:dyDescent="0.2">
      <c r="B12" s="2"/>
      <c r="C12" s="2"/>
      <c r="D12" s="1"/>
      <c r="E12" s="1"/>
      <c r="F12" s="1"/>
      <c r="G12" s="63"/>
      <c r="H12" s="63"/>
      <c r="I12" s="63"/>
      <c r="J12" s="63"/>
      <c r="K12" s="63"/>
      <c r="L12" s="63"/>
      <c r="M12" s="63"/>
      <c r="N12" s="63"/>
      <c r="O12" s="31"/>
      <c r="P12" s="31"/>
      <c r="Q12" s="31"/>
      <c r="R12" s="31"/>
      <c r="S12" s="31"/>
      <c r="T12" s="31"/>
      <c r="U12" s="38"/>
      <c r="V12" s="38"/>
      <c r="W12" s="37"/>
      <c r="X12" s="37"/>
      <c r="Y12" s="281">
        <v>200</v>
      </c>
      <c r="Z12" s="61"/>
      <c r="AA12" s="1"/>
      <c r="AB12" s="1"/>
      <c r="AC12" s="1"/>
    </row>
    <row r="13" spans="1:42" ht="34.5" hidden="1" customHeight="1" x14ac:dyDescent="0.2">
      <c r="B13" s="317" t="s">
        <v>105</v>
      </c>
      <c r="C13" s="318"/>
      <c r="D13" s="318"/>
      <c r="E13" s="318"/>
      <c r="F13" s="319"/>
      <c r="G13" s="317" t="s">
        <v>137</v>
      </c>
      <c r="H13" s="318"/>
      <c r="I13" s="318"/>
      <c r="J13" s="318"/>
      <c r="K13" s="319"/>
      <c r="L13" s="382" t="s">
        <v>78</v>
      </c>
      <c r="M13" s="383"/>
      <c r="N13" s="317" t="s">
        <v>110</v>
      </c>
      <c r="O13" s="318"/>
      <c r="P13" s="319"/>
      <c r="Q13" s="80"/>
      <c r="R13" s="17"/>
      <c r="S13" s="257"/>
      <c r="T13" s="258"/>
      <c r="U13" s="270"/>
      <c r="V13" s="272"/>
      <c r="W13" s="272"/>
      <c r="X13" s="272"/>
      <c r="Y13" s="281">
        <v>6.6666999999999996</v>
      </c>
      <c r="Z13" s="272"/>
      <c r="AA13" s="272"/>
      <c r="AB13" s="257"/>
      <c r="AC13" s="257"/>
      <c r="AD13" s="257"/>
      <c r="AE13" s="259"/>
      <c r="AF13" s="261"/>
      <c r="AG13" s="261"/>
      <c r="AI13" s="1"/>
      <c r="AJ13" s="1"/>
      <c r="AK13" s="1"/>
      <c r="AL13" s="1"/>
      <c r="AO13" s="17"/>
      <c r="AP13" s="80"/>
    </row>
    <row r="14" spans="1:42" ht="21" hidden="1" customHeight="1" x14ac:dyDescent="0.2">
      <c r="B14" s="150" t="s">
        <v>388</v>
      </c>
      <c r="C14" s="401">
        <f>(+G8*$F$7)+(I8*$H$7)+(K8*J7)+(M8*$L$7)</f>
        <v>0</v>
      </c>
      <c r="D14" s="401"/>
      <c r="E14" s="401"/>
      <c r="F14" s="402" t="e">
        <f>+SUM(#REF!)*$F$7+SUM(#REF!)*$H$7+SUM(#REF!)*$L$7</f>
        <v>#REF!</v>
      </c>
      <c r="G14" s="150" t="s">
        <v>389</v>
      </c>
      <c r="H14" s="401">
        <f>(+O8*$N$7)+(Q8*$P$7)+(S8*$R$7)+(U8*$T$7)+(W8*$V$7)+(Y8*$X$7)</f>
        <v>0</v>
      </c>
      <c r="I14" s="401"/>
      <c r="J14" s="401"/>
      <c r="K14" s="402"/>
      <c r="L14" s="392">
        <v>10</v>
      </c>
      <c r="M14" s="393"/>
      <c r="N14" s="308" t="s">
        <v>431</v>
      </c>
      <c r="O14" s="374">
        <f>(C14+H14)*L14</f>
        <v>0</v>
      </c>
      <c r="P14" s="375"/>
      <c r="Q14" s="81"/>
      <c r="R14" s="17"/>
      <c r="S14" s="260"/>
      <c r="T14" s="261"/>
      <c r="U14" s="270"/>
      <c r="V14" s="272"/>
      <c r="W14" s="272"/>
      <c r="X14" s="272"/>
      <c r="Y14" s="272"/>
      <c r="Z14" s="272"/>
      <c r="AA14" s="272"/>
      <c r="AB14" s="260"/>
      <c r="AC14" s="260"/>
      <c r="AD14" s="260"/>
      <c r="AE14" s="262"/>
      <c r="AF14" s="261"/>
      <c r="AG14" s="261"/>
      <c r="AI14" s="1"/>
      <c r="AJ14" s="1"/>
      <c r="AK14" s="1"/>
      <c r="AL14" s="1"/>
      <c r="AO14" s="17"/>
      <c r="AP14" s="137"/>
    </row>
    <row r="15" spans="1:42" ht="19.5" customHeight="1" x14ac:dyDescent="0.2">
      <c r="B15" s="395" t="s">
        <v>106</v>
      </c>
      <c r="C15" s="396"/>
      <c r="D15" s="396"/>
      <c r="E15" s="396"/>
      <c r="F15" s="396"/>
      <c r="G15" s="396"/>
      <c r="H15" s="396"/>
      <c r="I15" s="397"/>
      <c r="J15" s="279"/>
      <c r="K15" s="279"/>
      <c r="L15" s="387"/>
      <c r="M15" s="387"/>
      <c r="N15" s="387"/>
      <c r="O15" s="387"/>
      <c r="P15" s="387"/>
      <c r="Q15" s="81"/>
      <c r="R15" s="1"/>
      <c r="S15" s="263"/>
      <c r="T15" s="259"/>
      <c r="U15" s="274"/>
      <c r="V15" s="270"/>
      <c r="W15" s="271"/>
      <c r="X15" s="271"/>
      <c r="Y15" s="275"/>
      <c r="Z15" s="275"/>
      <c r="AA15" s="273"/>
      <c r="AB15" s="265"/>
      <c r="AC15" s="265"/>
      <c r="AD15" s="265"/>
      <c r="AE15" s="265"/>
      <c r="AF15" s="266"/>
      <c r="AG15" s="266"/>
      <c r="AO15" s="79"/>
      <c r="AP15" s="79"/>
    </row>
    <row r="16" spans="1:42" ht="13.5" customHeight="1" x14ac:dyDescent="0.2">
      <c r="B16" s="398"/>
      <c r="C16" s="399"/>
      <c r="D16" s="399"/>
      <c r="E16" s="399"/>
      <c r="F16" s="399"/>
      <c r="G16" s="399"/>
      <c r="H16" s="399"/>
      <c r="I16" s="400"/>
      <c r="J16" s="280"/>
      <c r="K16" s="280"/>
      <c r="L16" s="387"/>
      <c r="M16" s="387"/>
      <c r="N16" s="387"/>
      <c r="O16" s="387"/>
      <c r="P16" s="387"/>
      <c r="Q16" s="81"/>
      <c r="R16" s="1"/>
      <c r="S16" s="266"/>
      <c r="T16" s="259"/>
      <c r="U16" s="259"/>
      <c r="V16" s="266"/>
      <c r="W16" s="269"/>
      <c r="X16" s="269"/>
      <c r="Y16" s="264"/>
      <c r="Z16" s="264"/>
      <c r="AA16" s="266"/>
      <c r="AB16" s="266"/>
      <c r="AC16" s="267"/>
      <c r="AD16" s="266"/>
      <c r="AE16" s="266"/>
      <c r="AF16" s="266"/>
      <c r="AG16" s="266"/>
      <c r="AO16" s="79"/>
      <c r="AP16" s="17"/>
    </row>
    <row r="17" spans="1:42" ht="15" customHeight="1" x14ac:dyDescent="0.2">
      <c r="B17" s="384" t="s">
        <v>432</v>
      </c>
      <c r="C17" s="385"/>
      <c r="D17" s="385"/>
      <c r="E17" s="385"/>
      <c r="F17" s="386"/>
      <c r="G17" s="384" t="s">
        <v>433</v>
      </c>
      <c r="H17" s="385"/>
      <c r="I17" s="386"/>
      <c r="J17" s="302"/>
      <c r="K17" s="302"/>
      <c r="L17" s="407" t="s">
        <v>138</v>
      </c>
      <c r="M17" s="408"/>
      <c r="N17" s="405" t="s">
        <v>450</v>
      </c>
      <c r="O17" s="388"/>
      <c r="P17" s="389"/>
      <c r="Q17" s="52"/>
      <c r="R17" s="1"/>
      <c r="S17" s="266"/>
      <c r="T17" s="266"/>
      <c r="U17" s="266"/>
      <c r="V17" s="266"/>
      <c r="W17" s="266"/>
      <c r="X17" s="266"/>
      <c r="Y17" s="266"/>
      <c r="Z17" s="266"/>
      <c r="AA17" s="266"/>
      <c r="AB17" s="266"/>
      <c r="AC17" s="268"/>
      <c r="AD17" s="266"/>
      <c r="AE17" s="266"/>
      <c r="AF17" s="266"/>
      <c r="AG17" s="266"/>
      <c r="AO17" s="17"/>
      <c r="AP17" s="17"/>
    </row>
    <row r="18" spans="1:42" ht="15.75" customHeight="1" x14ac:dyDescent="0.2">
      <c r="B18" s="150" t="s">
        <v>388</v>
      </c>
      <c r="C18" s="403">
        <f>(G8*F7)+(I8*H7)+(K8*J7)+(M8*L7)</f>
        <v>0</v>
      </c>
      <c r="D18" s="403"/>
      <c r="E18" s="403"/>
      <c r="F18" s="404"/>
      <c r="G18" s="150" t="s">
        <v>389</v>
      </c>
      <c r="H18" s="403">
        <f>(O8*N7)+(Q8*P7)+(S8*R7)+(U8*T7)+(W8*V7)+(Y8*X7)</f>
        <v>0</v>
      </c>
      <c r="I18" s="404"/>
      <c r="J18" s="150" t="s">
        <v>431</v>
      </c>
      <c r="K18" s="303"/>
      <c r="L18" s="409"/>
      <c r="M18" s="410"/>
      <c r="N18" s="406"/>
      <c r="O18" s="390"/>
      <c r="P18" s="39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72"/>
      <c r="AF18" s="372"/>
    </row>
    <row r="19" spans="1:42" ht="12" customHeight="1" x14ac:dyDescent="0.2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P19" s="39"/>
      <c r="Q19" s="39"/>
      <c r="R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42" ht="18.75" customHeight="1" x14ac:dyDescent="0.2">
      <c r="A20" s="394" t="s">
        <v>101</v>
      </c>
      <c r="B20" s="394"/>
      <c r="C20" s="394"/>
      <c r="D20" s="394"/>
      <c r="E20" s="394"/>
      <c r="F20" s="394"/>
      <c r="G20" s="394"/>
      <c r="H20" s="394"/>
      <c r="I20" s="394"/>
      <c r="J20" s="394"/>
      <c r="K20" s="394"/>
      <c r="L20" s="394"/>
      <c r="M20" s="394"/>
      <c r="N20" s="394"/>
      <c r="O20" s="394"/>
      <c r="P20" s="394"/>
      <c r="Q20" s="394"/>
      <c r="R20" s="394"/>
      <c r="S20" s="394"/>
      <c r="T20" s="394"/>
      <c r="U20" s="394"/>
      <c r="V20" s="394"/>
      <c r="W20" s="394"/>
      <c r="X20" s="394"/>
      <c r="Y20" s="394"/>
      <c r="Z20" s="394"/>
      <c r="AA20" s="394"/>
      <c r="AB20" s="394"/>
      <c r="AC20" s="394"/>
      <c r="AD20" s="16"/>
    </row>
    <row r="21" spans="1:42" ht="32.25" customHeight="1" x14ac:dyDescent="0.2">
      <c r="A21" s="369" t="s">
        <v>338</v>
      </c>
      <c r="B21" s="369"/>
      <c r="C21" s="369"/>
      <c r="D21" s="369"/>
      <c r="E21" s="369"/>
      <c r="F21" s="369"/>
      <c r="G21" s="369"/>
      <c r="H21" s="369"/>
      <c r="I21" s="369"/>
      <c r="J21" s="369"/>
      <c r="K21" s="369"/>
      <c r="L21" s="369"/>
      <c r="M21" s="369"/>
      <c r="N21" s="369"/>
      <c r="O21" s="369"/>
      <c r="P21" s="369"/>
      <c r="Q21" s="369"/>
      <c r="R21" s="369"/>
      <c r="S21" s="369"/>
      <c r="T21" s="369"/>
      <c r="U21" s="369"/>
      <c r="V21" s="369"/>
      <c r="W21" s="369"/>
      <c r="X21" s="369"/>
      <c r="Y21" s="369"/>
      <c r="Z21" s="369"/>
      <c r="AA21" s="369"/>
      <c r="AB21" s="369"/>
      <c r="AC21" s="184"/>
      <c r="AD21" s="16"/>
    </row>
    <row r="22" spans="1:42" ht="41.25" customHeight="1" x14ac:dyDescent="0.2">
      <c r="A22" s="370" t="s">
        <v>109</v>
      </c>
      <c r="B22" s="370"/>
      <c r="C22" s="370"/>
      <c r="D22" s="370"/>
      <c r="E22" s="370"/>
      <c r="F22" s="370"/>
      <c r="G22" s="370"/>
      <c r="H22" s="370"/>
      <c r="I22" s="370"/>
      <c r="J22" s="370"/>
      <c r="K22" s="370"/>
      <c r="L22" s="370"/>
      <c r="M22" s="370"/>
      <c r="N22" s="370"/>
      <c r="O22" s="370"/>
      <c r="P22" s="370"/>
      <c r="Q22" s="370"/>
      <c r="R22" s="370"/>
      <c r="S22" s="370"/>
      <c r="T22" s="370"/>
      <c r="U22" s="370"/>
      <c r="V22" s="370"/>
      <c r="W22" s="370"/>
      <c r="X22" s="370"/>
      <c r="Y22" s="370"/>
      <c r="Z22" s="370"/>
      <c r="AA22" s="370"/>
      <c r="AB22" s="370"/>
      <c r="AC22" s="370"/>
      <c r="AD22" s="25"/>
    </row>
    <row r="23" spans="1:42" ht="24.75" customHeight="1" x14ac:dyDescent="0.2">
      <c r="A23" s="339"/>
      <c r="B23" s="339"/>
      <c r="C23" s="339"/>
      <c r="D23" s="339"/>
      <c r="E23" s="339"/>
      <c r="F23" s="338"/>
      <c r="G23" s="366"/>
      <c r="H23" s="367"/>
      <c r="I23" s="367"/>
      <c r="J23" s="367"/>
      <c r="K23" s="367"/>
      <c r="L23" s="367"/>
      <c r="M23" s="367"/>
      <c r="N23" s="367"/>
      <c r="O23" s="367"/>
      <c r="P23" s="367"/>
      <c r="Q23" s="367"/>
      <c r="R23" s="367"/>
      <c r="S23" s="367"/>
      <c r="T23" s="367"/>
      <c r="U23" s="367"/>
      <c r="V23" s="367"/>
      <c r="W23" s="367"/>
      <c r="X23" s="367"/>
      <c r="Y23" s="367"/>
      <c r="Z23" s="367"/>
      <c r="AA23" s="367"/>
      <c r="AB23" s="367"/>
      <c r="AC23" s="368"/>
      <c r="AD23" s="13"/>
    </row>
    <row r="24" spans="1:42" ht="46.5" customHeight="1" x14ac:dyDescent="0.2">
      <c r="A24" s="339" t="s">
        <v>444</v>
      </c>
      <c r="B24" s="339"/>
      <c r="C24" s="339"/>
      <c r="D24" s="339"/>
      <c r="E24" s="339"/>
      <c r="F24" s="338"/>
      <c r="G24" s="364" t="s">
        <v>445</v>
      </c>
      <c r="H24" s="352"/>
      <c r="I24" s="352"/>
      <c r="J24" s="352"/>
      <c r="K24" s="352"/>
      <c r="L24" s="352"/>
      <c r="M24" s="352"/>
      <c r="N24" s="352"/>
      <c r="O24" s="352"/>
      <c r="P24" s="352"/>
      <c r="Q24" s="352"/>
      <c r="R24" s="352"/>
      <c r="S24" s="352"/>
      <c r="T24" s="352"/>
      <c r="U24" s="352"/>
      <c r="V24" s="352"/>
      <c r="W24" s="352"/>
      <c r="X24" s="352"/>
      <c r="Y24" s="352"/>
      <c r="Z24" s="352"/>
      <c r="AA24" s="352"/>
      <c r="AB24" s="352"/>
      <c r="AC24" s="353"/>
      <c r="AD24" s="13"/>
    </row>
    <row r="25" spans="1:42" ht="48" customHeight="1" x14ac:dyDescent="0.2">
      <c r="A25" s="339" t="s">
        <v>446</v>
      </c>
      <c r="B25" s="339"/>
      <c r="C25" s="339"/>
      <c r="D25" s="339"/>
      <c r="E25" s="339"/>
      <c r="F25" s="338"/>
      <c r="G25" s="364" t="s">
        <v>440</v>
      </c>
      <c r="H25" s="352"/>
      <c r="I25" s="352"/>
      <c r="J25" s="352"/>
      <c r="K25" s="352"/>
      <c r="L25" s="352"/>
      <c r="M25" s="352"/>
      <c r="N25" s="352"/>
      <c r="O25" s="352"/>
      <c r="P25" s="352"/>
      <c r="Q25" s="352"/>
      <c r="R25" s="352"/>
      <c r="S25" s="352"/>
      <c r="T25" s="352"/>
      <c r="U25" s="352"/>
      <c r="V25" s="352"/>
      <c r="W25" s="352"/>
      <c r="X25" s="352"/>
      <c r="Y25" s="352"/>
      <c r="Z25" s="352"/>
      <c r="AA25" s="352"/>
      <c r="AB25" s="352"/>
      <c r="AC25" s="353"/>
      <c r="AD25" s="13"/>
    </row>
    <row r="26" spans="1:42" ht="44.25" customHeight="1" x14ac:dyDescent="0.2">
      <c r="A26" s="337" t="s">
        <v>436</v>
      </c>
      <c r="B26" s="337"/>
      <c r="C26" s="337"/>
      <c r="D26" s="337"/>
      <c r="E26" s="337"/>
      <c r="F26" s="338"/>
      <c r="G26" s="364" t="s">
        <v>447</v>
      </c>
      <c r="H26" s="352"/>
      <c r="I26" s="352"/>
      <c r="J26" s="352"/>
      <c r="K26" s="352"/>
      <c r="L26" s="352"/>
      <c r="M26" s="352"/>
      <c r="N26" s="352"/>
      <c r="O26" s="352"/>
      <c r="P26" s="352"/>
      <c r="Q26" s="352"/>
      <c r="R26" s="352"/>
      <c r="S26" s="352"/>
      <c r="T26" s="352"/>
      <c r="U26" s="352"/>
      <c r="V26" s="352"/>
      <c r="W26" s="352"/>
      <c r="X26" s="352"/>
      <c r="Y26" s="352"/>
      <c r="Z26" s="352"/>
      <c r="AA26" s="352"/>
      <c r="AB26" s="352"/>
      <c r="AC26" s="353"/>
      <c r="AD26" s="13"/>
    </row>
    <row r="27" spans="1:42" ht="53.25" customHeight="1" x14ac:dyDescent="0.2">
      <c r="A27" s="339" t="s">
        <v>437</v>
      </c>
      <c r="B27" s="339"/>
      <c r="C27" s="339"/>
      <c r="D27" s="339"/>
      <c r="E27" s="339"/>
      <c r="F27" s="338"/>
      <c r="G27" s="351" t="s">
        <v>448</v>
      </c>
      <c r="H27" s="352"/>
      <c r="I27" s="352"/>
      <c r="J27" s="352"/>
      <c r="K27" s="352"/>
      <c r="L27" s="352"/>
      <c r="M27" s="352"/>
      <c r="N27" s="352"/>
      <c r="O27" s="352"/>
      <c r="P27" s="352"/>
      <c r="Q27" s="352"/>
      <c r="R27" s="352"/>
      <c r="S27" s="352"/>
      <c r="T27" s="352"/>
      <c r="U27" s="352"/>
      <c r="V27" s="352"/>
      <c r="W27" s="352"/>
      <c r="X27" s="352"/>
      <c r="Y27" s="352"/>
      <c r="Z27" s="352"/>
      <c r="AA27" s="352"/>
      <c r="AB27" s="352"/>
      <c r="AC27" s="353"/>
      <c r="AD27" s="13"/>
    </row>
    <row r="28" spans="1:42" ht="38.25" customHeight="1" x14ac:dyDescent="0.2">
      <c r="A28" s="337" t="s">
        <v>449</v>
      </c>
      <c r="B28" s="337"/>
      <c r="C28" s="337"/>
      <c r="D28" s="337"/>
      <c r="E28" s="337"/>
      <c r="F28" s="338"/>
      <c r="G28" s="351" t="s">
        <v>452</v>
      </c>
      <c r="H28" s="352"/>
      <c r="I28" s="352"/>
      <c r="J28" s="352"/>
      <c r="K28" s="352"/>
      <c r="L28" s="352"/>
      <c r="M28" s="352"/>
      <c r="N28" s="352"/>
      <c r="O28" s="352"/>
      <c r="P28" s="352"/>
      <c r="Q28" s="352"/>
      <c r="R28" s="352"/>
      <c r="S28" s="352"/>
      <c r="T28" s="352"/>
      <c r="U28" s="352"/>
      <c r="V28" s="352"/>
      <c r="W28" s="352"/>
      <c r="X28" s="352"/>
      <c r="Y28" s="352"/>
      <c r="Z28" s="352"/>
      <c r="AA28" s="352"/>
      <c r="AB28" s="352"/>
      <c r="AC28" s="353"/>
      <c r="AD28" s="13"/>
    </row>
    <row r="29" spans="1:42" ht="15.75" customHeight="1" x14ac:dyDescent="0.2">
      <c r="A29" s="342" t="s">
        <v>451</v>
      </c>
      <c r="B29" s="343"/>
      <c r="C29" s="343"/>
      <c r="D29" s="343"/>
      <c r="E29" s="343"/>
      <c r="F29" s="344"/>
      <c r="G29" s="361" t="s">
        <v>139</v>
      </c>
      <c r="H29" s="362"/>
      <c r="I29" s="362"/>
      <c r="J29" s="362"/>
      <c r="K29" s="362"/>
      <c r="L29" s="362"/>
      <c r="M29" s="362"/>
      <c r="N29" s="362"/>
      <c r="O29" s="362"/>
      <c r="P29" s="362"/>
      <c r="Q29" s="362"/>
      <c r="R29" s="362"/>
      <c r="S29" s="362"/>
      <c r="T29" s="362"/>
      <c r="U29" s="362"/>
      <c r="V29" s="362"/>
      <c r="W29" s="362"/>
      <c r="X29" s="362"/>
      <c r="Y29" s="362"/>
      <c r="Z29" s="362"/>
      <c r="AA29" s="362"/>
      <c r="AB29" s="362"/>
      <c r="AC29" s="363"/>
      <c r="AD29" s="13"/>
    </row>
    <row r="30" spans="1:42" ht="17.25" customHeight="1" x14ac:dyDescent="0.2">
      <c r="A30" s="345"/>
      <c r="B30" s="346"/>
      <c r="C30" s="346"/>
      <c r="D30" s="346"/>
      <c r="E30" s="346"/>
      <c r="F30" s="347"/>
      <c r="G30" s="84"/>
      <c r="H30" s="85"/>
      <c r="I30" s="340" t="s">
        <v>455</v>
      </c>
      <c r="J30" s="354"/>
      <c r="K30" s="354"/>
      <c r="L30" s="341"/>
      <c r="M30" s="341"/>
      <c r="N30" s="341"/>
      <c r="O30" s="82"/>
      <c r="P30" s="82"/>
      <c r="Q30" s="359" t="s">
        <v>165</v>
      </c>
      <c r="R30" s="359"/>
      <c r="S30" s="359"/>
      <c r="T30" s="359"/>
      <c r="U30" s="359"/>
      <c r="V30" s="85"/>
      <c r="W30" s="85"/>
      <c r="X30" s="85"/>
      <c r="Y30" s="85"/>
      <c r="Z30" s="85"/>
      <c r="AA30" s="85"/>
      <c r="AB30" s="85"/>
      <c r="AC30" s="86"/>
      <c r="AD30" s="13"/>
    </row>
    <row r="31" spans="1:42" ht="17.25" customHeight="1" x14ac:dyDescent="0.2">
      <c r="A31" s="345"/>
      <c r="B31" s="346"/>
      <c r="C31" s="346"/>
      <c r="D31" s="346"/>
      <c r="E31" s="346"/>
      <c r="F31" s="347"/>
      <c r="G31" s="84"/>
      <c r="H31" s="340" t="s">
        <v>453</v>
      </c>
      <c r="I31" s="341"/>
      <c r="J31" s="341"/>
      <c r="K31" s="341"/>
      <c r="L31" s="341"/>
      <c r="M31" s="341"/>
      <c r="N31" s="341"/>
      <c r="O31" s="82"/>
      <c r="P31" s="82"/>
      <c r="Q31" s="360" t="s">
        <v>457</v>
      </c>
      <c r="R31" s="359"/>
      <c r="S31" s="359"/>
      <c r="T31" s="359"/>
      <c r="U31" s="359"/>
      <c r="V31" s="359"/>
      <c r="W31" s="85"/>
      <c r="X31" s="85"/>
      <c r="Y31" s="85"/>
      <c r="Z31" s="85"/>
      <c r="AA31" s="85"/>
      <c r="AB31" s="85"/>
      <c r="AC31" s="86"/>
      <c r="AD31" s="13"/>
    </row>
    <row r="32" spans="1:42" x14ac:dyDescent="0.2">
      <c r="A32" s="348"/>
      <c r="B32" s="349"/>
      <c r="C32" s="349"/>
      <c r="D32" s="349"/>
      <c r="E32" s="349"/>
      <c r="F32" s="350"/>
      <c r="G32" s="89"/>
      <c r="H32" s="90"/>
      <c r="I32" s="355" t="s">
        <v>454</v>
      </c>
      <c r="J32" s="356"/>
      <c r="K32" s="356"/>
      <c r="L32" s="357"/>
      <c r="M32" s="357"/>
      <c r="N32" s="357"/>
      <c r="O32" s="83"/>
      <c r="P32" s="83"/>
      <c r="Q32" s="358" t="s">
        <v>166</v>
      </c>
      <c r="R32" s="358"/>
      <c r="S32" s="358"/>
      <c r="T32" s="358"/>
      <c r="U32" s="358"/>
      <c r="V32" s="87"/>
      <c r="W32" s="87"/>
      <c r="X32" s="87"/>
      <c r="Y32" s="87"/>
      <c r="Z32" s="87"/>
      <c r="AA32" s="87"/>
      <c r="AB32" s="87"/>
      <c r="AC32" s="88"/>
      <c r="AD32" s="17"/>
    </row>
    <row r="33" spans="16:30" x14ac:dyDescent="0.2">
      <c r="AD33" s="17"/>
    </row>
    <row r="35" spans="16:30" x14ac:dyDescent="0.2">
      <c r="AD35" s="17"/>
    </row>
    <row r="36" spans="16:30" x14ac:dyDescent="0.2">
      <c r="AD36" s="17"/>
    </row>
    <row r="37" spans="16:30" x14ac:dyDescent="0.2">
      <c r="P37" s="311"/>
      <c r="AD37" s="3"/>
    </row>
    <row r="38" spans="16:30" x14ac:dyDescent="0.2">
      <c r="AD38" s="3"/>
    </row>
  </sheetData>
  <mergeCells count="80">
    <mergeCell ref="L15:M16"/>
    <mergeCell ref="C18:F18"/>
    <mergeCell ref="H18:I18"/>
    <mergeCell ref="N17:N18"/>
    <mergeCell ref="L17:M18"/>
    <mergeCell ref="N15:O16"/>
    <mergeCell ref="D8:E8"/>
    <mergeCell ref="L13:M13"/>
    <mergeCell ref="F7:G7"/>
    <mergeCell ref="H7:I7"/>
    <mergeCell ref="A24:F24"/>
    <mergeCell ref="G24:AC24"/>
    <mergeCell ref="G17:I17"/>
    <mergeCell ref="AA9:AB9"/>
    <mergeCell ref="B13:F13"/>
    <mergeCell ref="O17:P18"/>
    <mergeCell ref="L14:M14"/>
    <mergeCell ref="A20:AC20"/>
    <mergeCell ref="B17:F17"/>
    <mergeCell ref="B15:I16"/>
    <mergeCell ref="C14:F14"/>
    <mergeCell ref="H14:K14"/>
    <mergeCell ref="AE18:AF18"/>
    <mergeCell ref="N6:O6"/>
    <mergeCell ref="AD5:AD7"/>
    <mergeCell ref="AA5:AA7"/>
    <mergeCell ref="N5:Y5"/>
    <mergeCell ref="R6:S6"/>
    <mergeCell ref="P6:Q6"/>
    <mergeCell ref="X6:Y6"/>
    <mergeCell ref="O14:P14"/>
    <mergeCell ref="R7:S7"/>
    <mergeCell ref="P7:Q7"/>
    <mergeCell ref="T7:U7"/>
    <mergeCell ref="V7:W7"/>
    <mergeCell ref="P15:P16"/>
    <mergeCell ref="AC5:AC7"/>
    <mergeCell ref="T6:U6"/>
    <mergeCell ref="G23:AC23"/>
    <mergeCell ref="A21:AB21"/>
    <mergeCell ref="A27:F27"/>
    <mergeCell ref="G27:AC27"/>
    <mergeCell ref="A26:F26"/>
    <mergeCell ref="A22:AC22"/>
    <mergeCell ref="A23:F23"/>
    <mergeCell ref="G25:AC25"/>
    <mergeCell ref="A5:A6"/>
    <mergeCell ref="Z5:Z7"/>
    <mergeCell ref="AB5:AB7"/>
    <mergeCell ref="B5:E5"/>
    <mergeCell ref="B6:E6"/>
    <mergeCell ref="B7:E7"/>
    <mergeCell ref="A28:F28"/>
    <mergeCell ref="A25:F25"/>
    <mergeCell ref="H31:N31"/>
    <mergeCell ref="A29:F32"/>
    <mergeCell ref="G28:AC28"/>
    <mergeCell ref="I30:N30"/>
    <mergeCell ref="I32:N32"/>
    <mergeCell ref="Q32:U32"/>
    <mergeCell ref="Q30:U30"/>
    <mergeCell ref="Q31:V31"/>
    <mergeCell ref="G29:AC29"/>
    <mergeCell ref="G26:AC26"/>
    <mergeCell ref="B3:Y3"/>
    <mergeCell ref="V6:W6"/>
    <mergeCell ref="N13:P13"/>
    <mergeCell ref="B4:Y4"/>
    <mergeCell ref="X7:Y7"/>
    <mergeCell ref="B10:Y10"/>
    <mergeCell ref="J6:K6"/>
    <mergeCell ref="J7:K7"/>
    <mergeCell ref="G13:K13"/>
    <mergeCell ref="B9:E9"/>
    <mergeCell ref="N7:O7"/>
    <mergeCell ref="F5:M5"/>
    <mergeCell ref="H6:I6"/>
    <mergeCell ref="L6:M6"/>
    <mergeCell ref="L7:M7"/>
    <mergeCell ref="F6:G6"/>
  </mergeCells>
  <phoneticPr fontId="0" type="noConversion"/>
  <conditionalFormatting sqref="G9:Y9 AD8">
    <cfRule type="cellIs" dxfId="17" priority="4" stopIfTrue="1" operator="equal">
      <formula>0</formula>
    </cfRule>
  </conditionalFormatting>
  <conditionalFormatting sqref="Y8 Q8 S8 O8 M8 U8 W8 G8 I8:K8">
    <cfRule type="cellIs" dxfId="16" priority="5" stopIfTrue="1" operator="equal">
      <formula>0</formula>
    </cfRule>
  </conditionalFormatting>
  <conditionalFormatting sqref="D8">
    <cfRule type="cellIs" dxfId="15" priority="1" stopIfTrue="1" operator="equal">
      <formula>0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3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  <pageSetUpPr fitToPage="1"/>
  </sheetPr>
  <dimension ref="B2:T62"/>
  <sheetViews>
    <sheetView showGridLines="0" topLeftCell="A25" zoomScale="90" zoomScaleNormal="90" zoomScaleSheetLayoutView="115" zoomScalePageLayoutView="90" workbookViewId="0">
      <selection activeCell="C40" sqref="C40:P40"/>
    </sheetView>
  </sheetViews>
  <sheetFormatPr defaultColWidth="8.85546875" defaultRowHeight="12.75" x14ac:dyDescent="0.2"/>
  <cols>
    <col min="1" max="1" width="0.42578125" customWidth="1"/>
    <col min="2" max="2" width="15.42578125" customWidth="1"/>
    <col min="3" max="18" width="10" customWidth="1"/>
    <col min="19" max="19" width="13.140625" customWidth="1"/>
  </cols>
  <sheetData>
    <row r="2" spans="2:20" ht="42" customHeight="1" x14ac:dyDescent="0.2">
      <c r="C2" s="306" t="s">
        <v>438</v>
      </c>
    </row>
    <row r="3" spans="2:20" ht="19.5" customHeight="1" x14ac:dyDescent="0.2">
      <c r="B3" s="312" t="s">
        <v>415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4"/>
      <c r="Q3" s="285"/>
      <c r="R3" s="285"/>
      <c r="S3" s="285"/>
    </row>
    <row r="4" spans="2:20" ht="19.5" customHeight="1" x14ac:dyDescent="0.2">
      <c r="B4" s="392" t="s">
        <v>344</v>
      </c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  <c r="Q4" s="286"/>
      <c r="R4" s="286"/>
      <c r="S4" s="286"/>
    </row>
    <row r="5" spans="2:20" ht="40.5" customHeight="1" x14ac:dyDescent="0.2">
      <c r="B5" s="156" t="s">
        <v>100</v>
      </c>
      <c r="C5" s="114">
        <v>0</v>
      </c>
      <c r="D5" s="115">
        <v>1</v>
      </c>
      <c r="E5" s="115">
        <v>2</v>
      </c>
      <c r="F5" s="115">
        <v>3</v>
      </c>
      <c r="G5" s="115">
        <v>4</v>
      </c>
      <c r="H5" s="115">
        <v>5</v>
      </c>
      <c r="I5" s="115">
        <v>6</v>
      </c>
      <c r="J5" s="115">
        <v>7</v>
      </c>
      <c r="K5" s="115">
        <v>8</v>
      </c>
      <c r="L5" s="115">
        <v>9</v>
      </c>
      <c r="M5" s="115">
        <v>10</v>
      </c>
      <c r="N5" s="115">
        <v>11</v>
      </c>
      <c r="O5" s="115">
        <v>12</v>
      </c>
      <c r="P5" s="278" t="s">
        <v>99</v>
      </c>
      <c r="Q5" s="282"/>
      <c r="R5" s="282"/>
    </row>
    <row r="6" spans="2:20" ht="28.5" customHeight="1" x14ac:dyDescent="0.2">
      <c r="B6" s="432" t="s">
        <v>98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433">
        <f>SUM(C6:O6)</f>
        <v>0</v>
      </c>
      <c r="Q6" s="283"/>
      <c r="R6" s="283"/>
    </row>
    <row r="7" spans="2:20" x14ac:dyDescent="0.2">
      <c r="B7" s="432"/>
      <c r="C7" s="159" t="s">
        <v>237</v>
      </c>
      <c r="D7" s="159" t="s">
        <v>238</v>
      </c>
      <c r="E7" s="159" t="s">
        <v>239</v>
      </c>
      <c r="F7" s="159" t="s">
        <v>240</v>
      </c>
      <c r="G7" s="159" t="s">
        <v>241</v>
      </c>
      <c r="H7" s="159" t="s">
        <v>242</v>
      </c>
      <c r="I7" s="159" t="s">
        <v>243</v>
      </c>
      <c r="J7" s="159" t="s">
        <v>244</v>
      </c>
      <c r="K7" s="159" t="s">
        <v>245</v>
      </c>
      <c r="L7" s="159" t="s">
        <v>246</v>
      </c>
      <c r="M7" s="159" t="s">
        <v>247</v>
      </c>
      <c r="N7" s="159" t="s">
        <v>248</v>
      </c>
      <c r="O7" s="159" t="s">
        <v>249</v>
      </c>
      <c r="P7" s="433"/>
      <c r="Q7" s="284"/>
      <c r="R7" s="284"/>
    </row>
    <row r="8" spans="2:20" x14ac:dyDescent="0.2">
      <c r="B8" s="25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57" t="s">
        <v>419</v>
      </c>
      <c r="Q8" s="164"/>
      <c r="R8" s="164"/>
    </row>
    <row r="9" spans="2:20" x14ac:dyDescent="0.2">
      <c r="B9" s="25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13"/>
    </row>
    <row r="10" spans="2:20" ht="29.25" customHeight="1" x14ac:dyDescent="0.2">
      <c r="L10" s="424" t="s">
        <v>134</v>
      </c>
      <c r="M10" s="425"/>
      <c r="N10" s="425"/>
      <c r="O10" s="426"/>
      <c r="P10" s="155" t="e">
        <f>+((D6)+(E6*E5)+(F6*F5)+(G6*G5)+(H6*H5)+(I6*I5)+(J6*J5)+(K6*K5)+(L6*L5)+(M6*M5)+(N5*N6)+(O5*O6))/P6</f>
        <v>#DIV/0!</v>
      </c>
      <c r="T10" s="4"/>
    </row>
    <row r="11" spans="2:20" x14ac:dyDescent="0.2">
      <c r="B11" s="1"/>
      <c r="C11" s="1"/>
      <c r="D11" s="135"/>
      <c r="E11" s="1"/>
      <c r="F11" s="148"/>
      <c r="G11" s="136"/>
      <c r="H11" s="17"/>
      <c r="I11" s="79"/>
      <c r="J11" s="79"/>
      <c r="K11" s="79"/>
      <c r="L11" s="4"/>
      <c r="M11" s="4"/>
      <c r="P11" s="157" t="s">
        <v>421</v>
      </c>
      <c r="Q11" s="1"/>
      <c r="R11" s="1"/>
      <c r="S11" s="1"/>
    </row>
    <row r="12" spans="2:20" ht="13.5" customHeight="1" x14ac:dyDescent="0.2">
      <c r="B12" s="1"/>
      <c r="C12" s="1"/>
      <c r="D12" s="135"/>
      <c r="E12" s="1"/>
      <c r="F12" s="148"/>
      <c r="G12" s="136"/>
      <c r="H12" s="17"/>
      <c r="I12" s="79"/>
      <c r="J12" s="79"/>
      <c r="K12" s="79"/>
      <c r="L12" s="79"/>
      <c r="M12" s="79"/>
      <c r="N12" s="130"/>
      <c r="O12" s="4"/>
      <c r="P12" s="4"/>
      <c r="Q12" s="1"/>
      <c r="R12" s="1"/>
      <c r="S12" s="287"/>
    </row>
    <row r="13" spans="2:20" ht="29.25" customHeight="1" x14ac:dyDescent="0.2">
      <c r="B13" s="427" t="s">
        <v>132</v>
      </c>
      <c r="C13" s="428"/>
      <c r="D13" s="428"/>
      <c r="E13" s="428"/>
      <c r="F13" s="428"/>
      <c r="G13" s="428"/>
      <c r="H13" s="428"/>
      <c r="I13" s="428"/>
      <c r="J13" s="428"/>
      <c r="K13" s="428"/>
      <c r="L13" s="428"/>
      <c r="M13" s="428"/>
      <c r="N13" s="428"/>
      <c r="O13" s="428"/>
      <c r="P13" s="428"/>
      <c r="Q13" s="288"/>
      <c r="R13" s="288"/>
      <c r="S13" s="288"/>
    </row>
    <row r="14" spans="2:20" ht="24" customHeight="1" x14ac:dyDescent="0.2">
      <c r="B14" s="151"/>
      <c r="C14" s="414" t="s">
        <v>394</v>
      </c>
      <c r="D14" s="415"/>
      <c r="E14" s="415"/>
      <c r="F14" s="188"/>
      <c r="G14" s="160"/>
      <c r="H14" s="414" t="s">
        <v>399</v>
      </c>
      <c r="I14" s="415"/>
      <c r="J14" s="415"/>
      <c r="K14" s="188">
        <f>F14</f>
        <v>0</v>
      </c>
      <c r="L14" s="151"/>
      <c r="M14" s="414" t="s">
        <v>404</v>
      </c>
      <c r="N14" s="415"/>
      <c r="O14" s="415"/>
      <c r="P14" s="188">
        <f>$F$14</f>
        <v>0</v>
      </c>
      <c r="Q14" s="1"/>
      <c r="R14" s="1"/>
      <c r="S14" s="1"/>
    </row>
    <row r="15" spans="2:20" s="134" customFormat="1" ht="10.5" customHeight="1" x14ac:dyDescent="0.2">
      <c r="C15" s="416"/>
      <c r="D15" s="417"/>
      <c r="E15" s="417"/>
      <c r="F15" s="154" t="s">
        <v>25</v>
      </c>
      <c r="G15" s="22"/>
      <c r="H15" s="416"/>
      <c r="I15" s="417"/>
      <c r="J15" s="417"/>
      <c r="K15" s="161" t="s">
        <v>49</v>
      </c>
      <c r="M15" s="416"/>
      <c r="N15" s="417"/>
      <c r="O15" s="417"/>
      <c r="P15" s="161" t="s">
        <v>254</v>
      </c>
    </row>
    <row r="16" spans="2:20" s="17" customFormat="1" ht="10.5" customHeight="1" x14ac:dyDescent="0.2">
      <c r="B16" s="18"/>
      <c r="C16" s="153"/>
      <c r="D16" s="153"/>
      <c r="E16" s="153"/>
      <c r="F16" s="162"/>
      <c r="G16" s="18"/>
      <c r="H16" s="153"/>
      <c r="I16" s="153"/>
      <c r="J16" s="153"/>
      <c r="K16" s="130"/>
      <c r="L16" s="18"/>
      <c r="M16" s="153"/>
      <c r="N16" s="153"/>
      <c r="O16" s="153"/>
      <c r="P16" s="130"/>
    </row>
    <row r="17" spans="2:19" ht="24" customHeight="1" x14ac:dyDescent="0.2">
      <c r="B17" s="151"/>
      <c r="C17" s="414" t="s">
        <v>395</v>
      </c>
      <c r="D17" s="415"/>
      <c r="E17" s="415"/>
      <c r="F17" s="188">
        <f>F14</f>
        <v>0</v>
      </c>
      <c r="G17" s="160"/>
      <c r="H17" s="414" t="s">
        <v>400</v>
      </c>
      <c r="I17" s="415"/>
      <c r="J17" s="415"/>
      <c r="K17" s="188">
        <f>$F$14</f>
        <v>0</v>
      </c>
      <c r="L17" s="151"/>
      <c r="M17" s="414" t="s">
        <v>405</v>
      </c>
      <c r="N17" s="415"/>
      <c r="O17" s="415"/>
      <c r="P17" s="188">
        <f>$F$14</f>
        <v>0</v>
      </c>
    </row>
    <row r="18" spans="2:19" s="134" customFormat="1" ht="11.25" customHeight="1" x14ac:dyDescent="0.2">
      <c r="C18" s="416"/>
      <c r="D18" s="417"/>
      <c r="E18" s="417"/>
      <c r="F18" s="161" t="s">
        <v>33</v>
      </c>
      <c r="G18" s="22"/>
      <c r="H18" s="416"/>
      <c r="I18" s="417"/>
      <c r="J18" s="417"/>
      <c r="K18" s="161" t="s">
        <v>250</v>
      </c>
      <c r="M18" s="416"/>
      <c r="N18" s="417"/>
      <c r="O18" s="417"/>
      <c r="P18" s="161" t="s">
        <v>255</v>
      </c>
    </row>
    <row r="19" spans="2:19" s="17" customFormat="1" ht="11.25" customHeight="1" x14ac:dyDescent="0.2">
      <c r="B19" s="18"/>
      <c r="C19" s="153"/>
      <c r="D19" s="153"/>
      <c r="E19" s="153"/>
      <c r="F19" s="152"/>
      <c r="G19" s="18"/>
      <c r="H19" s="153"/>
      <c r="I19" s="153"/>
      <c r="J19" s="153"/>
      <c r="K19" s="130"/>
      <c r="L19" s="18"/>
      <c r="M19" s="153"/>
      <c r="N19" s="153"/>
      <c r="O19" s="153"/>
      <c r="P19" s="130"/>
    </row>
    <row r="20" spans="2:19" ht="24" customHeight="1" x14ac:dyDescent="0.2">
      <c r="B20" s="151"/>
      <c r="C20" s="414" t="s">
        <v>396</v>
      </c>
      <c r="D20" s="415"/>
      <c r="E20" s="415"/>
      <c r="F20" s="188">
        <f>F17</f>
        <v>0</v>
      </c>
      <c r="G20" s="160"/>
      <c r="H20" s="414" t="s">
        <v>401</v>
      </c>
      <c r="I20" s="415"/>
      <c r="J20" s="415"/>
      <c r="K20" s="188">
        <f>$F$14</f>
        <v>0</v>
      </c>
      <c r="L20" s="151"/>
      <c r="M20" s="414" t="s">
        <v>406</v>
      </c>
      <c r="N20" s="415"/>
      <c r="O20" s="415"/>
      <c r="P20" s="188">
        <f>$F$14</f>
        <v>0</v>
      </c>
    </row>
    <row r="21" spans="2:19" s="134" customFormat="1" ht="12" customHeight="1" x14ac:dyDescent="0.2">
      <c r="C21" s="416"/>
      <c r="D21" s="417"/>
      <c r="E21" s="417"/>
      <c r="F21" s="161" t="s">
        <v>40</v>
      </c>
      <c r="G21" s="22"/>
      <c r="H21" s="416"/>
      <c r="I21" s="417"/>
      <c r="J21" s="417"/>
      <c r="K21" s="161" t="s">
        <v>251</v>
      </c>
      <c r="M21" s="416"/>
      <c r="N21" s="417"/>
      <c r="O21" s="417"/>
      <c r="P21" s="161" t="s">
        <v>256</v>
      </c>
    </row>
    <row r="22" spans="2:19" s="17" customFormat="1" ht="12" customHeight="1" x14ac:dyDescent="0.2">
      <c r="B22" s="18"/>
      <c r="C22" s="153"/>
      <c r="D22" s="153"/>
      <c r="E22" s="153"/>
      <c r="F22" s="152"/>
      <c r="G22" s="18"/>
      <c r="H22" s="153"/>
      <c r="I22" s="153"/>
      <c r="J22" s="153"/>
      <c r="K22" s="130"/>
      <c r="L22" s="18"/>
      <c r="M22" s="153"/>
      <c r="N22" s="153"/>
      <c r="O22" s="153"/>
      <c r="P22" s="187"/>
    </row>
    <row r="23" spans="2:19" ht="24" customHeight="1" x14ac:dyDescent="0.2">
      <c r="B23" s="151"/>
      <c r="C23" s="414" t="s">
        <v>397</v>
      </c>
      <c r="D23" s="415"/>
      <c r="E23" s="415"/>
      <c r="F23" s="188">
        <f>$F$14</f>
        <v>0</v>
      </c>
      <c r="G23" s="160"/>
      <c r="H23" s="414" t="s">
        <v>402</v>
      </c>
      <c r="I23" s="415"/>
      <c r="J23" s="415"/>
      <c r="K23" s="188">
        <f>$F$14</f>
        <v>0</v>
      </c>
      <c r="L23" s="151"/>
      <c r="M23" s="414" t="s">
        <v>407</v>
      </c>
      <c r="N23" s="415"/>
      <c r="O23" s="415"/>
      <c r="P23" s="188">
        <f>P20</f>
        <v>0</v>
      </c>
    </row>
    <row r="24" spans="2:19" s="134" customFormat="1" ht="11.25" customHeight="1" x14ac:dyDescent="0.2">
      <c r="C24" s="416"/>
      <c r="D24" s="417"/>
      <c r="E24" s="417"/>
      <c r="F24" s="161" t="s">
        <v>43</v>
      </c>
      <c r="G24" s="22"/>
      <c r="H24" s="416"/>
      <c r="I24" s="417"/>
      <c r="J24" s="417"/>
      <c r="K24" s="161" t="s">
        <v>252</v>
      </c>
      <c r="M24" s="416"/>
      <c r="N24" s="417"/>
      <c r="O24" s="417"/>
      <c r="P24" s="161" t="s">
        <v>257</v>
      </c>
    </row>
    <row r="25" spans="2:19" s="17" customFormat="1" ht="11.25" customHeight="1" x14ac:dyDescent="0.2">
      <c r="B25" s="18"/>
      <c r="C25" s="153"/>
      <c r="D25" s="153"/>
      <c r="E25" s="153"/>
      <c r="F25" s="152"/>
      <c r="G25" s="18"/>
      <c r="H25" s="153"/>
      <c r="I25" s="153"/>
      <c r="J25" s="153"/>
      <c r="K25" s="130"/>
      <c r="L25" s="18"/>
      <c r="M25" s="153"/>
      <c r="N25" s="153"/>
      <c r="O25" s="153"/>
      <c r="P25" s="130"/>
    </row>
    <row r="26" spans="2:19" ht="24" customHeight="1" x14ac:dyDescent="0.2">
      <c r="B26" s="151"/>
      <c r="C26" s="414" t="s">
        <v>398</v>
      </c>
      <c r="D26" s="415"/>
      <c r="E26" s="415"/>
      <c r="F26" s="188">
        <f>$F$14</f>
        <v>0</v>
      </c>
      <c r="G26" s="160"/>
      <c r="H26" s="414" t="s">
        <v>403</v>
      </c>
      <c r="I26" s="415"/>
      <c r="J26" s="415"/>
      <c r="K26" s="188">
        <f>$F$14</f>
        <v>0</v>
      </c>
      <c r="L26" s="151"/>
      <c r="M26" s="414" t="s">
        <v>408</v>
      </c>
      <c r="N26" s="415"/>
      <c r="O26" s="415"/>
      <c r="P26" s="188">
        <f>P23</f>
        <v>0</v>
      </c>
    </row>
    <row r="27" spans="2:19" s="134" customFormat="1" ht="11.25" customHeight="1" x14ac:dyDescent="0.2">
      <c r="C27" s="416"/>
      <c r="D27" s="417"/>
      <c r="E27" s="417"/>
      <c r="F27" s="161" t="s">
        <v>46</v>
      </c>
      <c r="G27" s="22"/>
      <c r="H27" s="416"/>
      <c r="I27" s="417"/>
      <c r="J27" s="417"/>
      <c r="K27" s="161" t="s">
        <v>253</v>
      </c>
      <c r="M27" s="416"/>
      <c r="N27" s="417"/>
      <c r="O27" s="417"/>
      <c r="P27" s="161" t="s">
        <v>258</v>
      </c>
    </row>
    <row r="28" spans="2:19" s="17" customFormat="1" ht="11.25" customHeight="1" x14ac:dyDescent="0.2">
      <c r="B28" s="18"/>
      <c r="C28" s="153"/>
      <c r="D28" s="153"/>
      <c r="E28" s="153"/>
      <c r="F28" s="152"/>
      <c r="G28" s="18"/>
      <c r="H28" s="153"/>
      <c r="I28" s="153"/>
      <c r="J28" s="153"/>
      <c r="K28" s="130"/>
      <c r="L28" s="18"/>
      <c r="M28" s="153"/>
      <c r="N28" s="153"/>
      <c r="O28" s="153"/>
      <c r="P28" s="130"/>
      <c r="S28" s="163"/>
    </row>
    <row r="29" spans="2:19" x14ac:dyDescent="0.2">
      <c r="C29" s="43"/>
      <c r="D29" s="43"/>
      <c r="E29" s="43"/>
      <c r="F29" s="152"/>
      <c r="G29" s="26"/>
      <c r="H29" s="153"/>
      <c r="I29" s="153"/>
      <c r="J29" s="153"/>
      <c r="K29" s="130"/>
      <c r="L29" s="3"/>
      <c r="M29" s="130"/>
      <c r="N29" s="26"/>
      <c r="O29" s="26"/>
      <c r="P29" s="130"/>
    </row>
    <row r="30" spans="2:19" ht="13.5" customHeight="1" x14ac:dyDescent="0.2">
      <c r="D30" s="60"/>
      <c r="F30" s="35"/>
      <c r="G30" s="35"/>
      <c r="I30" s="387"/>
      <c r="J30" s="387"/>
      <c r="K30" s="387"/>
      <c r="L30" s="79"/>
      <c r="M30" s="79"/>
      <c r="N30" s="113"/>
      <c r="O30" s="4"/>
      <c r="P30" s="4"/>
    </row>
    <row r="31" spans="2:19" ht="29.25" customHeight="1" x14ac:dyDescent="0.2">
      <c r="F31" s="436" t="s">
        <v>135</v>
      </c>
      <c r="G31" s="437"/>
      <c r="H31" s="438"/>
      <c r="I31" s="165"/>
      <c r="K31" s="407" t="s">
        <v>140</v>
      </c>
      <c r="L31" s="442"/>
      <c r="M31" s="408"/>
      <c r="N31" s="165"/>
      <c r="O31" s="113"/>
      <c r="P31" s="113"/>
    </row>
    <row r="32" spans="2:19" ht="9.75" customHeight="1" x14ac:dyDescent="0.2">
      <c r="F32" s="439"/>
      <c r="G32" s="440"/>
      <c r="H32" s="441"/>
      <c r="I32" s="161" t="s">
        <v>260</v>
      </c>
      <c r="K32" s="409"/>
      <c r="L32" s="443"/>
      <c r="M32" s="410"/>
      <c r="N32" s="166" t="s">
        <v>262</v>
      </c>
      <c r="O32" s="113"/>
      <c r="P32" s="113"/>
    </row>
    <row r="33" spans="2:20" ht="12.75" customHeight="1" x14ac:dyDescent="0.2"/>
    <row r="34" spans="2:20" ht="15.75" customHeight="1" x14ac:dyDescent="0.2">
      <c r="B34" s="434" t="s">
        <v>56</v>
      </c>
      <c r="C34" s="434"/>
      <c r="D34" s="434"/>
      <c r="E34" s="434"/>
      <c r="F34" s="434"/>
      <c r="G34" s="434"/>
      <c r="H34" s="434"/>
      <c r="I34" s="434"/>
      <c r="J34" s="434"/>
      <c r="K34" s="434"/>
      <c r="L34" s="434"/>
      <c r="M34" s="434"/>
      <c r="N34" s="434"/>
      <c r="O34" s="434"/>
      <c r="P34" s="434"/>
      <c r="Q34" s="435"/>
      <c r="R34" s="435"/>
      <c r="S34" s="435"/>
    </row>
    <row r="35" spans="2:20" ht="45" customHeight="1" x14ac:dyDescent="0.2">
      <c r="B35" s="429" t="s">
        <v>393</v>
      </c>
      <c r="C35" s="430"/>
      <c r="D35" s="430"/>
      <c r="E35" s="430"/>
      <c r="F35" s="430"/>
      <c r="G35" s="430"/>
      <c r="H35" s="430"/>
      <c r="I35" s="430"/>
      <c r="J35" s="430"/>
      <c r="K35" s="430"/>
      <c r="L35" s="430"/>
      <c r="M35" s="430"/>
      <c r="N35" s="430"/>
      <c r="O35" s="430"/>
      <c r="P35" s="431"/>
      <c r="Q35" s="289"/>
      <c r="R35" s="289"/>
      <c r="S35" s="289"/>
      <c r="T35" s="1"/>
    </row>
    <row r="36" spans="2:20" ht="29.25" customHeight="1" x14ac:dyDescent="0.2">
      <c r="B36" s="414" t="s">
        <v>337</v>
      </c>
      <c r="C36" s="415"/>
      <c r="D36" s="415"/>
      <c r="E36" s="415"/>
      <c r="F36" s="415"/>
      <c r="G36" s="415"/>
      <c r="H36" s="415"/>
      <c r="I36" s="415"/>
      <c r="J36" s="415"/>
      <c r="K36" s="415"/>
      <c r="L36" s="415"/>
      <c r="M36" s="415"/>
      <c r="N36" s="415"/>
      <c r="O36" s="415"/>
      <c r="P36" s="419"/>
      <c r="Q36" s="232"/>
      <c r="R36" s="232"/>
      <c r="S36" s="232"/>
      <c r="T36" s="1"/>
    </row>
    <row r="37" spans="2:20" ht="9.75" customHeight="1" x14ac:dyDescent="0.2">
      <c r="B37" s="292"/>
      <c r="C37" s="293"/>
      <c r="D37" s="294"/>
      <c r="E37" s="295"/>
      <c r="F37" s="295"/>
      <c r="G37" s="296"/>
      <c r="H37" s="297"/>
      <c r="I37" s="298"/>
      <c r="J37" s="298"/>
      <c r="K37" s="2"/>
      <c r="L37" s="2"/>
      <c r="M37" s="2"/>
      <c r="N37" s="2"/>
      <c r="O37" s="2"/>
      <c r="P37" s="299"/>
      <c r="Q37" s="1"/>
      <c r="R37" s="1"/>
      <c r="S37" s="1"/>
      <c r="T37" s="1"/>
    </row>
    <row r="38" spans="2:20" ht="38.25" customHeight="1" x14ac:dyDescent="0.2">
      <c r="B38" s="300" t="s">
        <v>420</v>
      </c>
      <c r="C38" s="447" t="s">
        <v>390</v>
      </c>
      <c r="D38" s="448"/>
      <c r="E38" s="448"/>
      <c r="F38" s="448"/>
      <c r="G38" s="448"/>
      <c r="H38" s="448"/>
      <c r="I38" s="448"/>
      <c r="J38" s="448"/>
      <c r="K38" s="448"/>
      <c r="L38" s="448"/>
      <c r="M38" s="448"/>
      <c r="N38" s="448"/>
      <c r="O38" s="448"/>
      <c r="P38" s="449"/>
      <c r="Q38" s="145"/>
      <c r="R38" s="145"/>
      <c r="S38" s="145"/>
      <c r="T38" s="1"/>
    </row>
    <row r="39" spans="2:20" ht="6.75" customHeight="1" x14ac:dyDescent="0.2">
      <c r="B39" s="20"/>
      <c r="C39" s="12"/>
      <c r="D39" s="94"/>
      <c r="E39" s="95"/>
      <c r="F39" s="96"/>
      <c r="G39" s="97"/>
      <c r="H39" s="96"/>
      <c r="I39" s="96"/>
      <c r="J39" s="96"/>
      <c r="K39" s="12"/>
      <c r="L39" s="12"/>
      <c r="M39" s="12"/>
      <c r="N39" s="12"/>
      <c r="Q39" s="1"/>
      <c r="R39" s="1"/>
      <c r="S39" s="1"/>
      <c r="T39" s="1"/>
    </row>
    <row r="40" spans="2:20" ht="25.5" customHeight="1" x14ac:dyDescent="0.2">
      <c r="B40" s="59" t="s">
        <v>422</v>
      </c>
      <c r="C40" s="669" t="s">
        <v>458</v>
      </c>
      <c r="D40" s="445"/>
      <c r="E40" s="445"/>
      <c r="F40" s="445"/>
      <c r="G40" s="445"/>
      <c r="H40" s="445"/>
      <c r="I40" s="445"/>
      <c r="J40" s="445"/>
      <c r="K40" s="445"/>
      <c r="L40" s="445"/>
      <c r="M40" s="445"/>
      <c r="N40" s="445"/>
      <c r="O40" s="445"/>
      <c r="P40" s="446"/>
      <c r="Q40" s="290"/>
      <c r="R40" s="290"/>
      <c r="S40" s="290"/>
      <c r="T40" s="1"/>
    </row>
    <row r="41" spans="2:20" ht="6" customHeight="1" x14ac:dyDescent="0.2"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Q41" s="1"/>
      <c r="R41" s="1"/>
      <c r="S41" s="1"/>
      <c r="T41" s="1"/>
    </row>
    <row r="42" spans="2:20" ht="40.5" customHeight="1" x14ac:dyDescent="0.2">
      <c r="B42" s="59" t="s">
        <v>423</v>
      </c>
      <c r="C42" s="420" t="s">
        <v>121</v>
      </c>
      <c r="D42" s="421"/>
      <c r="E42" s="421"/>
      <c r="F42" s="421"/>
      <c r="G42" s="421"/>
      <c r="H42" s="421"/>
      <c r="I42" s="421"/>
      <c r="J42" s="421"/>
      <c r="K42" s="421"/>
      <c r="L42" s="421"/>
      <c r="M42" s="421"/>
      <c r="N42" s="421"/>
      <c r="O42" s="421"/>
      <c r="P42" s="422"/>
      <c r="Q42" s="290"/>
      <c r="R42" s="290"/>
      <c r="S42" s="290"/>
      <c r="T42" s="1"/>
    </row>
    <row r="43" spans="2:20" ht="5.25" customHeight="1" x14ac:dyDescent="0.2">
      <c r="B43" s="116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Q43" s="1"/>
      <c r="R43" s="1"/>
      <c r="S43" s="1"/>
      <c r="T43" s="1"/>
    </row>
    <row r="44" spans="2:20" ht="40.5" customHeight="1" x14ac:dyDescent="0.2">
      <c r="B44" s="59" t="s">
        <v>259</v>
      </c>
      <c r="C44" s="444" t="s">
        <v>122</v>
      </c>
      <c r="D44" s="445"/>
      <c r="E44" s="445"/>
      <c r="F44" s="445"/>
      <c r="G44" s="445"/>
      <c r="H44" s="445"/>
      <c r="I44" s="445"/>
      <c r="J44" s="445"/>
      <c r="K44" s="445"/>
      <c r="L44" s="445"/>
      <c r="M44" s="445"/>
      <c r="N44" s="445"/>
      <c r="O44" s="445"/>
      <c r="P44" s="446"/>
      <c r="Q44" s="290"/>
      <c r="R44" s="290"/>
      <c r="S44" s="290"/>
      <c r="T44" s="1"/>
    </row>
    <row r="45" spans="2:20" ht="5.25" customHeight="1" x14ac:dyDescent="0.2">
      <c r="B45" s="116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Q45" s="1"/>
      <c r="R45" s="1"/>
      <c r="S45" s="1"/>
      <c r="T45" s="1"/>
    </row>
    <row r="46" spans="2:20" ht="40.5" customHeight="1" x14ac:dyDescent="0.2">
      <c r="B46" s="59" t="s">
        <v>261</v>
      </c>
      <c r="C46" s="444" t="s">
        <v>123</v>
      </c>
      <c r="D46" s="445"/>
      <c r="E46" s="445"/>
      <c r="F46" s="445"/>
      <c r="G46" s="445"/>
      <c r="H46" s="445"/>
      <c r="I46" s="445"/>
      <c r="J46" s="445"/>
      <c r="K46" s="445"/>
      <c r="L46" s="445"/>
      <c r="M46" s="445"/>
      <c r="N46" s="445"/>
      <c r="O46" s="445"/>
      <c r="P46" s="446"/>
      <c r="Q46" s="290"/>
      <c r="R46" s="290"/>
      <c r="S46" s="290"/>
      <c r="T46" s="1"/>
    </row>
    <row r="47" spans="2:20" ht="6" customHeight="1" x14ac:dyDescent="0.2">
      <c r="B47" s="20"/>
      <c r="D47" s="18"/>
      <c r="E47" s="1"/>
      <c r="F47" s="19"/>
      <c r="G47" s="11"/>
      <c r="H47" s="19"/>
      <c r="I47" s="50"/>
      <c r="J47" s="19"/>
      <c r="Q47" s="1"/>
      <c r="R47" s="1"/>
      <c r="S47" s="1"/>
      <c r="T47" s="1"/>
    </row>
    <row r="48" spans="2:20" ht="16.5" customHeight="1" x14ac:dyDescent="0.2">
      <c r="B48" s="411" t="s">
        <v>141</v>
      </c>
      <c r="C48" s="361" t="s">
        <v>142</v>
      </c>
      <c r="D48" s="362"/>
      <c r="E48" s="362"/>
      <c r="F48" s="362"/>
      <c r="G48" s="362"/>
      <c r="H48" s="362"/>
      <c r="I48" s="362"/>
      <c r="J48" s="362"/>
      <c r="K48" s="362"/>
      <c r="L48" s="362"/>
      <c r="M48" s="362"/>
      <c r="N48" s="362"/>
      <c r="O48" s="362"/>
      <c r="P48" s="363"/>
      <c r="Q48" s="291"/>
      <c r="R48" s="291"/>
      <c r="S48" s="291"/>
      <c r="T48" s="1"/>
    </row>
    <row r="49" spans="2:20" ht="21" customHeight="1" x14ac:dyDescent="0.2">
      <c r="B49" s="412"/>
      <c r="C49" s="91"/>
      <c r="D49" s="1"/>
      <c r="E49" s="1"/>
      <c r="F49" s="1"/>
      <c r="G49" s="341" t="s">
        <v>339</v>
      </c>
      <c r="H49" s="341"/>
      <c r="I49" s="341"/>
      <c r="J49" s="1"/>
      <c r="K49" s="359" t="s">
        <v>167</v>
      </c>
      <c r="L49" s="359"/>
      <c r="M49" s="359"/>
      <c r="N49" s="359"/>
      <c r="O49" s="131"/>
      <c r="P49" s="92"/>
      <c r="Q49" s="1"/>
      <c r="R49" s="1"/>
      <c r="S49" s="1"/>
      <c r="T49" s="1"/>
    </row>
    <row r="50" spans="2:20" ht="21" customHeight="1" x14ac:dyDescent="0.2">
      <c r="B50" s="412"/>
      <c r="C50" s="91"/>
      <c r="D50" s="1"/>
      <c r="E50" s="1"/>
      <c r="F50" s="1"/>
      <c r="G50" s="354" t="s">
        <v>416</v>
      </c>
      <c r="H50" s="341"/>
      <c r="I50" s="341"/>
      <c r="J50" s="1"/>
      <c r="K50" s="418" t="s">
        <v>417</v>
      </c>
      <c r="L50" s="359"/>
      <c r="M50" s="359"/>
      <c r="N50" s="359"/>
      <c r="O50" s="131"/>
      <c r="P50" s="301"/>
      <c r="Q50" s="1"/>
      <c r="R50" s="1"/>
      <c r="S50" s="1"/>
      <c r="T50" s="1"/>
    </row>
    <row r="51" spans="2:20" ht="18" customHeight="1" x14ac:dyDescent="0.2">
      <c r="B51" s="413"/>
      <c r="C51" s="89"/>
      <c r="D51" s="90"/>
      <c r="E51" s="90"/>
      <c r="F51" s="90"/>
      <c r="G51" s="356" t="s">
        <v>418</v>
      </c>
      <c r="H51" s="357"/>
      <c r="I51" s="357"/>
      <c r="J51" s="90"/>
      <c r="K51" s="358" t="s">
        <v>168</v>
      </c>
      <c r="L51" s="358"/>
      <c r="M51" s="358"/>
      <c r="N51" s="358"/>
      <c r="O51" s="132"/>
      <c r="P51" s="93"/>
      <c r="Q51" s="1"/>
      <c r="R51" s="1"/>
      <c r="S51" s="1"/>
      <c r="T51" s="1"/>
    </row>
    <row r="52" spans="2:20" ht="14.25" customHeight="1" x14ac:dyDescent="0.2">
      <c r="Q52" s="1"/>
      <c r="R52" s="1"/>
      <c r="S52" s="1"/>
      <c r="T52" s="1"/>
    </row>
    <row r="53" spans="2:20" ht="16.5" customHeight="1" x14ac:dyDescent="0.2">
      <c r="Q53" s="1"/>
      <c r="R53" s="1"/>
      <c r="S53" s="1"/>
      <c r="T53" s="1"/>
    </row>
    <row r="54" spans="2:20" x14ac:dyDescent="0.2">
      <c r="Q54" s="1"/>
      <c r="R54" s="1"/>
      <c r="S54" s="1"/>
      <c r="T54" s="1"/>
    </row>
    <row r="55" spans="2:20" x14ac:dyDescent="0.2">
      <c r="Q55" s="1"/>
      <c r="R55" s="1"/>
      <c r="S55" s="1"/>
      <c r="T55" s="1"/>
    </row>
    <row r="56" spans="2:20" x14ac:dyDescent="0.2">
      <c r="Q56" s="1"/>
      <c r="R56" s="1"/>
      <c r="S56" s="1"/>
      <c r="T56" s="1"/>
    </row>
    <row r="57" spans="2:20" x14ac:dyDescent="0.2">
      <c r="Q57" s="1"/>
      <c r="R57" s="1"/>
      <c r="S57" s="1"/>
      <c r="T57" s="1"/>
    </row>
    <row r="58" spans="2:20" x14ac:dyDescent="0.2">
      <c r="Q58" s="1"/>
      <c r="R58" s="1"/>
      <c r="S58" s="1"/>
      <c r="T58" s="1"/>
    </row>
    <row r="59" spans="2:20" x14ac:dyDescent="0.2">
      <c r="Q59" s="1"/>
      <c r="R59" s="1"/>
      <c r="S59" s="1"/>
      <c r="T59" s="1"/>
    </row>
    <row r="60" spans="2:20" x14ac:dyDescent="0.2">
      <c r="Q60" s="1"/>
      <c r="R60" s="1"/>
      <c r="S60" s="1"/>
      <c r="T60" s="1"/>
    </row>
    <row r="61" spans="2:20" x14ac:dyDescent="0.2">
      <c r="Q61" s="1"/>
      <c r="R61" s="1"/>
      <c r="S61" s="1"/>
      <c r="T61" s="1"/>
    </row>
    <row r="62" spans="2:20" x14ac:dyDescent="0.2">
      <c r="Q62" s="1"/>
      <c r="R62" s="1"/>
      <c r="S62" s="1"/>
      <c r="T62" s="1"/>
    </row>
  </sheetData>
  <mergeCells count="40">
    <mergeCell ref="C44:P44"/>
    <mergeCell ref="C46:P46"/>
    <mergeCell ref="H26:J27"/>
    <mergeCell ref="M17:O18"/>
    <mergeCell ref="M20:O21"/>
    <mergeCell ref="C38:P38"/>
    <mergeCell ref="C40:P40"/>
    <mergeCell ref="C20:E21"/>
    <mergeCell ref="C23:E24"/>
    <mergeCell ref="C26:E27"/>
    <mergeCell ref="B3:P3"/>
    <mergeCell ref="B4:P4"/>
    <mergeCell ref="L10:O10"/>
    <mergeCell ref="B13:P13"/>
    <mergeCell ref="B35:P35"/>
    <mergeCell ref="B6:B7"/>
    <mergeCell ref="P6:P7"/>
    <mergeCell ref="H17:J18"/>
    <mergeCell ref="H20:J21"/>
    <mergeCell ref="B34:S34"/>
    <mergeCell ref="H23:J24"/>
    <mergeCell ref="I30:K30"/>
    <mergeCell ref="F31:H32"/>
    <mergeCell ref="K31:M32"/>
    <mergeCell ref="B48:B51"/>
    <mergeCell ref="C14:E15"/>
    <mergeCell ref="H14:J15"/>
    <mergeCell ref="M14:O15"/>
    <mergeCell ref="K50:N50"/>
    <mergeCell ref="K51:N51"/>
    <mergeCell ref="G50:I50"/>
    <mergeCell ref="K49:N49"/>
    <mergeCell ref="G49:I49"/>
    <mergeCell ref="G51:I51"/>
    <mergeCell ref="M23:O24"/>
    <mergeCell ref="M26:O27"/>
    <mergeCell ref="C17:E18"/>
    <mergeCell ref="C48:P48"/>
    <mergeCell ref="B36:P36"/>
    <mergeCell ref="C42:P42"/>
  </mergeCells>
  <phoneticPr fontId="0" type="noConversion"/>
  <conditionalFormatting sqref="D37:F37 F39:J39 F47:J47">
    <cfRule type="cellIs" dxfId="14" priority="1" stopIfTrue="1" operator="equal">
      <formula>"Desclassificado"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2" orientation="portrait" horizontalDpi="4294967295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 enableFormatConditionsCalculation="0">
    <tabColor indexed="31"/>
  </sheetPr>
  <dimension ref="A3:AJ44"/>
  <sheetViews>
    <sheetView showGridLines="0" tabSelected="1" topLeftCell="B20" zoomScale="150" zoomScaleNormal="150" zoomScaleSheetLayoutView="85" zoomScalePageLayoutView="150" workbookViewId="0">
      <selection activeCell="D37" sqref="D37:V37"/>
    </sheetView>
  </sheetViews>
  <sheetFormatPr defaultColWidth="8.85546875" defaultRowHeight="12.75" x14ac:dyDescent="0.2"/>
  <cols>
    <col min="1" max="1" width="0.42578125" hidden="1" customWidth="1"/>
    <col min="2" max="2" width="12.42578125" customWidth="1"/>
    <col min="3" max="3" width="2.42578125" customWidth="1"/>
    <col min="4" max="4" width="8.140625" customWidth="1"/>
    <col min="5" max="5" width="7.42578125" customWidth="1"/>
    <col min="6" max="14" width="7.7109375" customWidth="1"/>
    <col min="15" max="15" width="7.85546875" customWidth="1"/>
    <col min="16" max="16" width="6.42578125" customWidth="1"/>
    <col min="17" max="17" width="7.140625" customWidth="1"/>
    <col min="18" max="18" width="7" customWidth="1"/>
    <col min="19" max="19" width="6.7109375" customWidth="1"/>
    <col min="20" max="20" width="10" customWidth="1"/>
    <col min="21" max="21" width="4.42578125" customWidth="1"/>
    <col min="22" max="22" width="12.85546875" customWidth="1"/>
    <col min="23" max="23" width="5.7109375" customWidth="1"/>
    <col min="24" max="24" width="4.7109375" style="167" customWidth="1"/>
    <col min="25" max="25" width="3.85546875" style="167" customWidth="1"/>
    <col min="26" max="26" width="3.42578125" style="167" bestFit="1" customWidth="1"/>
    <col min="27" max="27" width="7.28515625" style="167" bestFit="1" customWidth="1"/>
    <col min="28" max="31" width="3.42578125" style="167" bestFit="1" customWidth="1"/>
    <col min="32" max="32" width="5.7109375" style="167" customWidth="1"/>
    <col min="33" max="36" width="9.140625" style="167" customWidth="1"/>
  </cols>
  <sheetData>
    <row r="3" spans="1:23" ht="24" customHeight="1" x14ac:dyDescent="0.2">
      <c r="D3" s="74" t="s">
        <v>438</v>
      </c>
    </row>
    <row r="5" spans="1:23" ht="24" customHeight="1" x14ac:dyDescent="0.2">
      <c r="A5" s="146"/>
      <c r="B5" s="312" t="s">
        <v>424</v>
      </c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4"/>
    </row>
    <row r="6" spans="1:23" ht="20.25" customHeight="1" x14ac:dyDescent="0.2">
      <c r="B6" s="439" t="s">
        <v>108</v>
      </c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440"/>
      <c r="O6" s="440"/>
      <c r="P6" s="440"/>
      <c r="Q6" s="440"/>
      <c r="R6" s="440"/>
      <c r="S6" s="440"/>
      <c r="T6" s="440"/>
      <c r="U6" s="440"/>
      <c r="V6" s="441"/>
    </row>
    <row r="7" spans="1:23" ht="17.25" customHeight="1" x14ac:dyDescent="0.2">
      <c r="A7" s="20"/>
      <c r="B7" s="64"/>
      <c r="C7" s="49"/>
      <c r="D7" s="51"/>
      <c r="E7" s="491" t="s">
        <v>409</v>
      </c>
      <c r="F7" s="492"/>
      <c r="G7" s="492"/>
      <c r="H7" s="492"/>
      <c r="I7" s="492"/>
      <c r="J7" s="492"/>
      <c r="K7" s="492"/>
      <c r="L7" s="492"/>
      <c r="M7" s="492"/>
      <c r="N7" s="492"/>
      <c r="O7" s="492"/>
      <c r="P7" s="492"/>
      <c r="Q7" s="492"/>
      <c r="R7" s="492"/>
      <c r="S7" s="493"/>
      <c r="T7" s="482" t="s">
        <v>112</v>
      </c>
      <c r="U7" s="459" t="s">
        <v>92</v>
      </c>
      <c r="V7" s="482" t="s">
        <v>58</v>
      </c>
      <c r="W7" s="25"/>
    </row>
    <row r="8" spans="1:23" ht="19.5" customHeight="1" x14ac:dyDescent="0.2">
      <c r="A8" s="20"/>
      <c r="B8" s="450" t="s">
        <v>67</v>
      </c>
      <c r="C8" s="451"/>
      <c r="D8" s="452"/>
      <c r="E8" s="138" t="s">
        <v>68</v>
      </c>
      <c r="F8" s="139" t="s">
        <v>69</v>
      </c>
      <c r="G8" s="139" t="s">
        <v>70</v>
      </c>
      <c r="H8" s="140" t="s">
        <v>71</v>
      </c>
      <c r="I8" s="139" t="s">
        <v>72</v>
      </c>
      <c r="J8" s="139" t="s">
        <v>73</v>
      </c>
      <c r="K8" s="139" t="s">
        <v>74</v>
      </c>
      <c r="L8" s="139" t="s">
        <v>75</v>
      </c>
      <c r="M8" s="139" t="s">
        <v>76</v>
      </c>
      <c r="N8" s="139" t="s">
        <v>77</v>
      </c>
      <c r="O8" s="140" t="s">
        <v>223</v>
      </c>
      <c r="P8" s="139" t="s">
        <v>224</v>
      </c>
      <c r="Q8" s="139" t="s">
        <v>225</v>
      </c>
      <c r="R8" s="139" t="s">
        <v>226</v>
      </c>
      <c r="S8" s="140" t="s">
        <v>227</v>
      </c>
      <c r="T8" s="482"/>
      <c r="U8" s="460"/>
      <c r="V8" s="482"/>
      <c r="W8" s="25"/>
    </row>
    <row r="9" spans="1:23" ht="18.75" customHeight="1" x14ac:dyDescent="0.2">
      <c r="A9" s="20"/>
      <c r="B9" s="466" t="s">
        <v>19</v>
      </c>
      <c r="C9" s="467"/>
      <c r="D9" s="141" t="s">
        <v>93</v>
      </c>
      <c r="E9" s="142">
        <v>15</v>
      </c>
      <c r="F9" s="143">
        <v>14</v>
      </c>
      <c r="G9" s="143">
        <v>13</v>
      </c>
      <c r="H9" s="143">
        <v>12</v>
      </c>
      <c r="I9" s="143">
        <v>11</v>
      </c>
      <c r="J9" s="143">
        <v>10</v>
      </c>
      <c r="K9" s="143">
        <v>9</v>
      </c>
      <c r="L9" s="143">
        <v>8</v>
      </c>
      <c r="M9" s="143">
        <v>7</v>
      </c>
      <c r="N9" s="143">
        <v>6</v>
      </c>
      <c r="O9" s="143">
        <v>5</v>
      </c>
      <c r="P9" s="143">
        <v>4</v>
      </c>
      <c r="Q9" s="143">
        <v>3</v>
      </c>
      <c r="R9" s="143">
        <v>2</v>
      </c>
      <c r="S9" s="143">
        <v>1</v>
      </c>
      <c r="T9" s="483"/>
      <c r="U9" s="460"/>
      <c r="V9" s="483"/>
      <c r="W9" s="25"/>
    </row>
    <row r="10" spans="1:23" ht="24.75" customHeight="1" x14ac:dyDescent="0.2">
      <c r="A10" s="20"/>
      <c r="B10" s="485" t="s">
        <v>107</v>
      </c>
      <c r="C10" s="486"/>
      <c r="D10" s="487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172">
        <f>+((E10*$E$9)+(F10*$F$9)+(G10*$G$9)+(H10*$H$9)+(I10*$I$9)+(J10*$J$9)+(K10*$K$9)+(L10*$L$9)+(M10*$M$9)+(N10*$N$9)+(O10*$O$9)+(P10*$P$9)+(Q10*$Q$9)+(R10*$R$9)+(S10*$S$9))/8</f>
        <v>0</v>
      </c>
      <c r="U10" s="461">
        <v>4</v>
      </c>
      <c r="V10" s="75">
        <f t="shared" ref="V10:V22" si="0">+T10*U10</f>
        <v>0</v>
      </c>
      <c r="W10" s="23"/>
    </row>
    <row r="11" spans="1:23" ht="15" customHeight="1" x14ac:dyDescent="0.2">
      <c r="A11" s="20"/>
      <c r="B11" s="488"/>
      <c r="C11" s="489"/>
      <c r="D11" s="490"/>
      <c r="E11" s="171" t="s">
        <v>24</v>
      </c>
      <c r="F11" s="171" t="s">
        <v>263</v>
      </c>
      <c r="G11" s="171" t="s">
        <v>264</v>
      </c>
      <c r="H11" s="171" t="s">
        <v>265</v>
      </c>
      <c r="I11" s="171" t="s">
        <v>266</v>
      </c>
      <c r="J11" s="171" t="s">
        <v>267</v>
      </c>
      <c r="K11" s="171" t="s">
        <v>187</v>
      </c>
      <c r="L11" s="171" t="s">
        <v>194</v>
      </c>
      <c r="M11" s="171" t="s">
        <v>201</v>
      </c>
      <c r="N11" s="171" t="s">
        <v>324</v>
      </c>
      <c r="O11" s="171" t="s">
        <v>214</v>
      </c>
      <c r="P11" s="171" t="s">
        <v>221</v>
      </c>
      <c r="Q11" s="171" t="s">
        <v>268</v>
      </c>
      <c r="R11" s="171" t="s">
        <v>269</v>
      </c>
      <c r="S11" s="171" t="s">
        <v>270</v>
      </c>
      <c r="T11" s="177" t="s">
        <v>327</v>
      </c>
      <c r="U11" s="462"/>
      <c r="V11" s="177" t="s">
        <v>32</v>
      </c>
      <c r="W11" s="23"/>
    </row>
    <row r="12" spans="1:23" ht="24.75" customHeight="1" x14ac:dyDescent="0.2">
      <c r="A12" s="20"/>
      <c r="B12" s="484" t="s">
        <v>79</v>
      </c>
      <c r="C12" s="469"/>
      <c r="D12" s="470"/>
      <c r="E12" s="246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172">
        <f>+((E12*$E$9)+(F12*$F$9)+(G12*$G$9)+(H12*$H$9)+(I12*$I$9)+(J12*$J$9)+(K12*$K$9)+(L12*$L$9)+(M12*$M$9)+(N12*$N$9)+(O12*$O$9)+(P12*$P$9)+(Q12*$Q$9)+(R12*$R$9)+(S12*$S$9))/8</f>
        <v>0</v>
      </c>
      <c r="U12" s="463">
        <v>4</v>
      </c>
      <c r="V12" s="75">
        <f t="shared" si="0"/>
        <v>0</v>
      </c>
      <c r="W12" s="23"/>
    </row>
    <row r="13" spans="1:23" ht="15" customHeight="1" x14ac:dyDescent="0.2">
      <c r="A13" s="20"/>
      <c r="B13" s="471"/>
      <c r="C13" s="472"/>
      <c r="D13" s="473"/>
      <c r="E13" s="171" t="s">
        <v>25</v>
      </c>
      <c r="F13" s="171" t="s">
        <v>271</v>
      </c>
      <c r="G13" s="171" t="s">
        <v>272</v>
      </c>
      <c r="H13" s="171" t="s">
        <v>273</v>
      </c>
      <c r="I13" s="171" t="s">
        <v>274</v>
      </c>
      <c r="J13" s="171" t="s">
        <v>275</v>
      </c>
      <c r="K13" s="171" t="s">
        <v>188</v>
      </c>
      <c r="L13" s="171" t="s">
        <v>195</v>
      </c>
      <c r="M13" s="171" t="s">
        <v>202</v>
      </c>
      <c r="N13" s="171" t="s">
        <v>253</v>
      </c>
      <c r="O13" s="171" t="s">
        <v>215</v>
      </c>
      <c r="P13" s="171" t="s">
        <v>276</v>
      </c>
      <c r="Q13" s="171" t="s">
        <v>277</v>
      </c>
      <c r="R13" s="171" t="s">
        <v>278</v>
      </c>
      <c r="S13" s="171" t="s">
        <v>279</v>
      </c>
      <c r="T13" s="173" t="s">
        <v>38</v>
      </c>
      <c r="U13" s="464"/>
      <c r="V13" s="173" t="s">
        <v>39</v>
      </c>
      <c r="W13" s="23"/>
    </row>
    <row r="14" spans="1:23" ht="24.75" customHeight="1" x14ac:dyDescent="0.2">
      <c r="A14" s="20"/>
      <c r="B14" s="453" t="s">
        <v>65</v>
      </c>
      <c r="C14" s="454"/>
      <c r="D14" s="455"/>
      <c r="E14" s="246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172">
        <f>+((E14*$E$9)+(F14*$F$9)+(G14*$G$9)+(H14*$H$9)+(I14*$I$9)+(J14*$J$9)+(K14*$K$9)+(L14*$L$9)+(M14*$M$9)+(N14*$N$9)+(O14*$O$9)+(P14*$P$9)+(Q14*$Q$9)+(R14*$R$9)+(S14*$S$9))/8</f>
        <v>0</v>
      </c>
      <c r="U14" s="465">
        <v>3</v>
      </c>
      <c r="V14" s="75">
        <f t="shared" si="0"/>
        <v>0</v>
      </c>
      <c r="W14" s="23"/>
    </row>
    <row r="15" spans="1:23" x14ac:dyDescent="0.2">
      <c r="A15" s="20"/>
      <c r="B15" s="456"/>
      <c r="C15" s="457"/>
      <c r="D15" s="458"/>
      <c r="E15" s="171" t="s">
        <v>26</v>
      </c>
      <c r="F15" s="171" t="s">
        <v>280</v>
      </c>
      <c r="G15" s="171" t="s">
        <v>281</v>
      </c>
      <c r="H15" s="171" t="s">
        <v>282</v>
      </c>
      <c r="I15" s="171" t="s">
        <v>283</v>
      </c>
      <c r="J15" s="171" t="s">
        <v>284</v>
      </c>
      <c r="K15" s="171" t="s">
        <v>189</v>
      </c>
      <c r="L15" s="171" t="s">
        <v>196</v>
      </c>
      <c r="M15" s="171" t="s">
        <v>203</v>
      </c>
      <c r="N15" s="171" t="s">
        <v>209</v>
      </c>
      <c r="O15" s="171" t="s">
        <v>216</v>
      </c>
      <c r="P15" s="171" t="s">
        <v>285</v>
      </c>
      <c r="Q15" s="171" t="s">
        <v>286</v>
      </c>
      <c r="R15" s="171" t="s">
        <v>287</v>
      </c>
      <c r="S15" s="171" t="s">
        <v>288</v>
      </c>
      <c r="T15" s="173" t="s">
        <v>41</v>
      </c>
      <c r="U15" s="464"/>
      <c r="V15" s="173" t="s">
        <v>42</v>
      </c>
      <c r="W15" s="23"/>
    </row>
    <row r="16" spans="1:23" ht="24.75" customHeight="1" x14ac:dyDescent="0.2">
      <c r="A16" s="20"/>
      <c r="B16" s="468" t="s">
        <v>456</v>
      </c>
      <c r="C16" s="469"/>
      <c r="D16" s="470"/>
      <c r="E16" s="246"/>
      <c r="F16" s="246"/>
      <c r="G16" s="246"/>
      <c r="H16" s="246"/>
      <c r="I16" s="246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172">
        <f>+((E16*$E$9)+(F16*$F$9)+(G16*$G$9)+(H16*$H$9)+(I16*$I$9)+(J16*$J$9)+(K16*$K$9)+(L16*$L$9)+(M16*$M$9)+(N16*$N$9)+(O16*$O$9)+(P16*$P$9)+(Q16*$Q$9)+(R16*$R$9)+(S16*$S$9))/8</f>
        <v>0</v>
      </c>
      <c r="U16" s="465">
        <v>2</v>
      </c>
      <c r="V16" s="75">
        <f>+T16*U16</f>
        <v>0</v>
      </c>
      <c r="W16" s="23"/>
    </row>
    <row r="17" spans="1:33" ht="15" customHeight="1" x14ac:dyDescent="0.2">
      <c r="A17" s="20"/>
      <c r="B17" s="471"/>
      <c r="C17" s="472"/>
      <c r="D17" s="473"/>
      <c r="E17" s="171" t="s">
        <v>27</v>
      </c>
      <c r="F17" s="171" t="s">
        <v>289</v>
      </c>
      <c r="G17" s="171" t="s">
        <v>290</v>
      </c>
      <c r="H17" s="171" t="s">
        <v>291</v>
      </c>
      <c r="I17" s="171" t="s">
        <v>292</v>
      </c>
      <c r="J17" s="171" t="s">
        <v>293</v>
      </c>
      <c r="K17" s="171" t="s">
        <v>190</v>
      </c>
      <c r="L17" s="171" t="s">
        <v>197</v>
      </c>
      <c r="M17" s="171" t="s">
        <v>204</v>
      </c>
      <c r="N17" s="171" t="s">
        <v>210</v>
      </c>
      <c r="O17" s="171" t="s">
        <v>217</v>
      </c>
      <c r="P17" s="171" t="s">
        <v>294</v>
      </c>
      <c r="Q17" s="171" t="s">
        <v>295</v>
      </c>
      <c r="R17" s="171" t="s">
        <v>296</v>
      </c>
      <c r="S17" s="171" t="s">
        <v>297</v>
      </c>
      <c r="T17" s="173" t="s">
        <v>44</v>
      </c>
      <c r="U17" s="464"/>
      <c r="V17" s="173" t="s">
        <v>45</v>
      </c>
      <c r="W17" s="23"/>
    </row>
    <row r="18" spans="1:33" ht="24.75" customHeight="1" x14ac:dyDescent="0.2">
      <c r="A18" s="20"/>
      <c r="B18" s="453" t="s">
        <v>66</v>
      </c>
      <c r="C18" s="454"/>
      <c r="D18" s="455"/>
      <c r="E18" s="246"/>
      <c r="F18" s="246"/>
      <c r="G18" s="246"/>
      <c r="H18" s="246"/>
      <c r="I18" s="246"/>
      <c r="J18" s="246"/>
      <c r="K18" s="246"/>
      <c r="L18" s="246"/>
      <c r="M18" s="246"/>
      <c r="N18" s="246"/>
      <c r="O18" s="246"/>
      <c r="P18" s="246"/>
      <c r="Q18" s="246"/>
      <c r="R18" s="246"/>
      <c r="S18" s="246"/>
      <c r="T18" s="172">
        <f>+((E18*$E$9)+(F18*$F$9)+(G18*$G$9)+(H18*$H$9)+(I18*$I$9)+(J18*$J$9)+(K18*$K$9)+(L18*$L$9)+(M18*$M$9)+(N18*$N$9)+(O18*$O$9)+(P18*$P$9)+(Q18*$Q$9)+(R18*$R$9)+(S18*$S$9))/8</f>
        <v>0</v>
      </c>
      <c r="U18" s="465">
        <v>2</v>
      </c>
      <c r="V18" s="75">
        <f t="shared" si="0"/>
        <v>0</v>
      </c>
      <c r="W18" s="23"/>
    </row>
    <row r="19" spans="1:33" ht="15" customHeight="1" x14ac:dyDescent="0.2">
      <c r="A19" s="20"/>
      <c r="B19" s="456"/>
      <c r="C19" s="457"/>
      <c r="D19" s="458"/>
      <c r="E19" s="171" t="s">
        <v>28</v>
      </c>
      <c r="F19" s="171" t="s">
        <v>298</v>
      </c>
      <c r="G19" s="171" t="s">
        <v>299</v>
      </c>
      <c r="H19" s="171" t="s">
        <v>300</v>
      </c>
      <c r="I19" s="171" t="s">
        <v>301</v>
      </c>
      <c r="J19" s="171" t="s">
        <v>302</v>
      </c>
      <c r="K19" s="171" t="s">
        <v>191</v>
      </c>
      <c r="L19" s="171" t="s">
        <v>198</v>
      </c>
      <c r="M19" s="171" t="s">
        <v>205</v>
      </c>
      <c r="N19" s="171" t="s">
        <v>211</v>
      </c>
      <c r="O19" s="171" t="s">
        <v>218</v>
      </c>
      <c r="P19" s="171" t="s">
        <v>303</v>
      </c>
      <c r="Q19" s="171" t="s">
        <v>304</v>
      </c>
      <c r="R19" s="171" t="s">
        <v>305</v>
      </c>
      <c r="S19" s="174" t="s">
        <v>325</v>
      </c>
      <c r="T19" s="177" t="s">
        <v>47</v>
      </c>
      <c r="U19" s="464"/>
      <c r="V19" s="173" t="s">
        <v>48</v>
      </c>
      <c r="W19" s="23"/>
    </row>
    <row r="20" spans="1:33" ht="24.75" customHeight="1" x14ac:dyDescent="0.2">
      <c r="A20" s="20"/>
      <c r="B20" s="453" t="s">
        <v>83</v>
      </c>
      <c r="C20" s="454"/>
      <c r="D20" s="455"/>
      <c r="E20" s="246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6"/>
      <c r="R20" s="246"/>
      <c r="S20" s="246"/>
      <c r="T20" s="172">
        <f>+((E20*$E$9)+(F20*$F$9)+(G20*$G$9)+(H20*$H$9)+(I20*$I$9)+(J20*$J$9)+(K20*$K$9)+(L20*$L$9)+(M20*$M$9)+(N20*$N$9)+(O20*$O$9)+(P20*$P$9)+(Q20*$Q$9)+(R20*$R$9)+(S20*$S$9))/8</f>
        <v>0</v>
      </c>
      <c r="U20" s="465">
        <v>1</v>
      </c>
      <c r="V20" s="75">
        <f t="shared" si="0"/>
        <v>0</v>
      </c>
      <c r="W20" s="23"/>
    </row>
    <row r="21" spans="1:33" x14ac:dyDescent="0.2">
      <c r="A21" s="20"/>
      <c r="B21" s="456"/>
      <c r="C21" s="457"/>
      <c r="D21" s="458"/>
      <c r="E21" s="171" t="s">
        <v>29</v>
      </c>
      <c r="F21" s="171" t="s">
        <v>306</v>
      </c>
      <c r="G21" s="171" t="s">
        <v>307</v>
      </c>
      <c r="H21" s="171" t="s">
        <v>308</v>
      </c>
      <c r="I21" s="171" t="s">
        <v>309</v>
      </c>
      <c r="J21" s="171" t="s">
        <v>310</v>
      </c>
      <c r="K21" s="171" t="s">
        <v>192</v>
      </c>
      <c r="L21" s="171" t="s">
        <v>199</v>
      </c>
      <c r="M21" s="171" t="s">
        <v>206</v>
      </c>
      <c r="N21" s="171" t="s">
        <v>212</v>
      </c>
      <c r="O21" s="171" t="s">
        <v>219</v>
      </c>
      <c r="P21" s="171" t="s">
        <v>311</v>
      </c>
      <c r="Q21" s="171" t="s">
        <v>312</v>
      </c>
      <c r="R21" s="171" t="s">
        <v>313</v>
      </c>
      <c r="S21" s="171" t="s">
        <v>314</v>
      </c>
      <c r="T21" s="173" t="s">
        <v>328</v>
      </c>
      <c r="U21" s="464"/>
      <c r="V21" s="173" t="s">
        <v>50</v>
      </c>
      <c r="W21" s="23"/>
    </row>
    <row r="22" spans="1:33" ht="21" customHeight="1" x14ac:dyDescent="0.2">
      <c r="A22" s="20"/>
      <c r="B22" s="469" t="s">
        <v>222</v>
      </c>
      <c r="C22" s="469"/>
      <c r="D22" s="470"/>
      <c r="E22" s="246"/>
      <c r="F22" s="246"/>
      <c r="G22" s="246"/>
      <c r="H22" s="246"/>
      <c r="I22" s="246"/>
      <c r="J22" s="246"/>
      <c r="K22" s="246"/>
      <c r="L22" s="246"/>
      <c r="M22" s="246"/>
      <c r="N22" s="246"/>
      <c r="O22" s="246"/>
      <c r="P22" s="246"/>
      <c r="Q22" s="246"/>
      <c r="R22" s="246"/>
      <c r="S22" s="246"/>
      <c r="T22" s="172">
        <f>+((E22*$E$9)+(F22*$F$9)+(G22*$G$9)+(H22*$H$9)+(I22*$I$9)+(J22*$J$9)+(K22*$K$9)+(L22*$L$9)+(M22*$M$9)+(N22*$N$9)+(O22*$O$9)+(P22*$P$9)+(Q22*$Q$9)+(R22*$R$9)+(S22*$S$9))/8</f>
        <v>0</v>
      </c>
      <c r="U22" s="499">
        <v>1</v>
      </c>
      <c r="V22" s="75">
        <f t="shared" si="0"/>
        <v>0</v>
      </c>
      <c r="W22" s="23"/>
    </row>
    <row r="23" spans="1:33" ht="15" customHeight="1" x14ac:dyDescent="0.2">
      <c r="A23" s="20"/>
      <c r="B23" s="479"/>
      <c r="C23" s="479"/>
      <c r="D23" s="480"/>
      <c r="E23" s="171" t="s">
        <v>30</v>
      </c>
      <c r="F23" s="171" t="s">
        <v>315</v>
      </c>
      <c r="G23" s="171" t="s">
        <v>316</v>
      </c>
      <c r="H23" s="171" t="s">
        <v>317</v>
      </c>
      <c r="I23" s="171" t="s">
        <v>318</v>
      </c>
      <c r="J23" s="171" t="s">
        <v>319</v>
      </c>
      <c r="K23" s="171" t="s">
        <v>193</v>
      </c>
      <c r="L23" s="171" t="s">
        <v>200</v>
      </c>
      <c r="M23" s="171" t="s">
        <v>207</v>
      </c>
      <c r="N23" s="171" t="s">
        <v>213</v>
      </c>
      <c r="O23" s="171" t="s">
        <v>220</v>
      </c>
      <c r="P23" s="176" t="s">
        <v>320</v>
      </c>
      <c r="Q23" s="176" t="s">
        <v>321</v>
      </c>
      <c r="R23" s="176" t="s">
        <v>322</v>
      </c>
      <c r="S23" s="176" t="s">
        <v>323</v>
      </c>
      <c r="T23" s="173" t="s">
        <v>329</v>
      </c>
      <c r="U23" s="500"/>
      <c r="V23" s="173" t="s">
        <v>331</v>
      </c>
      <c r="W23" s="23"/>
    </row>
    <row r="24" spans="1:33" ht="15.75" x14ac:dyDescent="0.25">
      <c r="A24" s="20"/>
      <c r="B24" s="512"/>
      <c r="C24" s="512"/>
      <c r="D24" s="104"/>
      <c r="E24" s="17"/>
      <c r="F24" s="17"/>
      <c r="G24" s="17"/>
      <c r="H24" s="17"/>
      <c r="I24" s="17"/>
      <c r="J24" s="17"/>
      <c r="K24" s="277">
        <v>5395</v>
      </c>
      <c r="L24" s="1"/>
      <c r="P24" s="477" t="s">
        <v>229</v>
      </c>
      <c r="Q24" s="477"/>
      <c r="R24" s="477"/>
      <c r="S24" s="477"/>
      <c r="T24" s="478"/>
      <c r="U24" s="475">
        <f>SUM(V10+V12+V14+V16+V18+V20+V22)</f>
        <v>0</v>
      </c>
      <c r="V24" s="476"/>
      <c r="W24" s="35"/>
    </row>
    <row r="25" spans="1:33" ht="15.75" x14ac:dyDescent="0.25">
      <c r="A25" s="20"/>
      <c r="B25" s="175"/>
      <c r="C25" s="175"/>
      <c r="D25" s="17"/>
      <c r="E25" s="17"/>
      <c r="F25" s="17"/>
      <c r="G25" s="17"/>
      <c r="H25" s="17"/>
      <c r="I25" s="17"/>
      <c r="J25" s="17"/>
      <c r="K25" s="277">
        <v>2079.38</v>
      </c>
      <c r="L25" s="1"/>
      <c r="P25" s="477"/>
      <c r="Q25" s="477"/>
      <c r="R25" s="477"/>
      <c r="S25" s="477"/>
      <c r="T25" s="478"/>
      <c r="U25" s="508" t="s">
        <v>332</v>
      </c>
      <c r="V25" s="509"/>
      <c r="W25" s="35"/>
    </row>
    <row r="26" spans="1:33" ht="15.75" x14ac:dyDescent="0.2">
      <c r="B26" s="74"/>
      <c r="F26" s="5"/>
      <c r="K26" s="276"/>
      <c r="P26" s="477" t="s">
        <v>228</v>
      </c>
      <c r="Q26" s="477"/>
      <c r="R26" s="477"/>
      <c r="S26" s="477"/>
      <c r="T26" s="478"/>
      <c r="U26" s="513">
        <f>IF(U24&gt;=K24,1000,IF(U24&lt;=K25,0,((0.3016)*(U24-K25))))</f>
        <v>0</v>
      </c>
      <c r="V26" s="514"/>
      <c r="W26" s="35"/>
    </row>
    <row r="27" spans="1:33" x14ac:dyDescent="0.2">
      <c r="B27" s="74"/>
      <c r="F27" s="5"/>
      <c r="K27" s="276"/>
      <c r="P27" s="477"/>
      <c r="Q27" s="477"/>
      <c r="R27" s="477"/>
      <c r="S27" s="477"/>
      <c r="T27" s="478"/>
      <c r="U27" s="510" t="s">
        <v>333</v>
      </c>
      <c r="V27" s="511"/>
      <c r="W27" s="35"/>
    </row>
    <row r="28" spans="1:33" ht="17.25" customHeight="1" x14ac:dyDescent="0.2">
      <c r="C28" s="24"/>
      <c r="D28" s="481"/>
      <c r="E28" s="481"/>
      <c r="F28" s="481"/>
      <c r="G28" s="481"/>
      <c r="J28" s="18"/>
      <c r="K28" s="28"/>
      <c r="L28" s="7"/>
      <c r="M28" s="15"/>
      <c r="N28" s="27"/>
      <c r="O28" s="27"/>
      <c r="W28" s="6"/>
      <c r="X28" s="168"/>
      <c r="Y28" s="168"/>
      <c r="Z28" s="168"/>
      <c r="AA28" s="168"/>
      <c r="AB28" s="168"/>
      <c r="AC28" s="168"/>
      <c r="AD28" s="168"/>
      <c r="AE28" s="168"/>
      <c r="AF28" s="168"/>
      <c r="AG28" s="168"/>
    </row>
    <row r="29" spans="1:33" ht="18.75" customHeight="1" x14ac:dyDescent="0.2">
      <c r="B29" s="518"/>
      <c r="C29" s="519"/>
      <c r="D29" s="519"/>
      <c r="E29" s="519"/>
      <c r="F29" s="519"/>
      <c r="G29" s="519"/>
      <c r="H29" s="519"/>
      <c r="I29" s="519"/>
      <c r="J29" s="519"/>
      <c r="K29" s="519"/>
      <c r="L29" s="519"/>
      <c r="M29" s="519"/>
      <c r="N29" s="519"/>
      <c r="O29" s="519"/>
      <c r="P29" s="519"/>
      <c r="Q29" s="519"/>
      <c r="R29" s="519"/>
      <c r="S29" s="519"/>
      <c r="T29" s="519"/>
      <c r="U29" s="519"/>
      <c r="V29" s="520"/>
      <c r="W29" s="30"/>
      <c r="X29" s="169"/>
      <c r="Y29" s="169"/>
      <c r="Z29" s="169"/>
      <c r="AA29" s="169"/>
      <c r="AB29" s="169"/>
      <c r="AG29" s="169"/>
    </row>
    <row r="30" spans="1:33" ht="18" customHeight="1" x14ac:dyDescent="0.2">
      <c r="A30" s="394" t="s">
        <v>103</v>
      </c>
      <c r="B30" s="394"/>
      <c r="C30" s="394"/>
      <c r="D30" s="394"/>
      <c r="E30" s="394"/>
      <c r="F30" s="394"/>
      <c r="G30" s="394"/>
      <c r="H30" s="394"/>
      <c r="I30" s="394"/>
      <c r="J30" s="394"/>
      <c r="K30" s="394"/>
      <c r="L30" s="394"/>
      <c r="M30" s="394"/>
      <c r="N30" s="394"/>
      <c r="O30" s="394"/>
      <c r="P30" s="394"/>
      <c r="Q30" s="394"/>
      <c r="R30" s="394"/>
      <c r="S30" s="394"/>
      <c r="T30" s="394"/>
      <c r="U30" s="394"/>
      <c r="V30" s="394"/>
    </row>
    <row r="31" spans="1:33" ht="6.75" customHeight="1" x14ac:dyDescent="0.2">
      <c r="M31" s="1"/>
      <c r="R31" s="1"/>
    </row>
    <row r="32" spans="1:33" ht="26.25" customHeight="1" x14ac:dyDescent="0.2">
      <c r="A32" s="502"/>
      <c r="B32" s="503"/>
      <c r="C32" s="503"/>
      <c r="D32" s="503"/>
      <c r="E32" s="503"/>
      <c r="F32" s="503"/>
      <c r="G32" s="503"/>
      <c r="H32" s="503"/>
      <c r="I32" s="503"/>
      <c r="J32" s="503"/>
      <c r="K32" s="503"/>
      <c r="L32" s="503"/>
      <c r="M32" s="503"/>
      <c r="N32" s="503"/>
      <c r="O32" s="503"/>
      <c r="P32" s="503"/>
      <c r="Q32" s="503"/>
      <c r="R32" s="503"/>
      <c r="S32" s="503"/>
      <c r="T32" s="503"/>
      <c r="U32" s="503"/>
      <c r="V32" s="504"/>
    </row>
    <row r="33" spans="1:32" ht="6.75" customHeight="1" x14ac:dyDescent="0.2">
      <c r="M33" s="1"/>
      <c r="R33" s="1"/>
    </row>
    <row r="34" spans="1:32" ht="21.75" customHeight="1" x14ac:dyDescent="0.2">
      <c r="A34" s="515" t="s">
        <v>336</v>
      </c>
      <c r="B34" s="516"/>
      <c r="C34" s="516"/>
      <c r="D34" s="516"/>
      <c r="E34" s="516"/>
      <c r="F34" s="516"/>
      <c r="G34" s="516"/>
      <c r="H34" s="516"/>
      <c r="I34" s="516"/>
      <c r="J34" s="516"/>
      <c r="K34" s="516"/>
      <c r="L34" s="516"/>
      <c r="M34" s="516"/>
      <c r="N34" s="516"/>
      <c r="O34" s="516"/>
      <c r="P34" s="516"/>
      <c r="Q34" s="516"/>
      <c r="R34" s="516"/>
      <c r="S34" s="516"/>
      <c r="T34" s="516"/>
      <c r="U34" s="516"/>
      <c r="V34" s="517"/>
    </row>
    <row r="35" spans="1:32" ht="53.25" customHeight="1" x14ac:dyDescent="0.2">
      <c r="A35" s="505" t="s">
        <v>459</v>
      </c>
      <c r="B35" s="506"/>
      <c r="C35" s="506"/>
      <c r="D35" s="506"/>
      <c r="E35" s="506"/>
      <c r="F35" s="506"/>
      <c r="G35" s="506"/>
      <c r="H35" s="506"/>
      <c r="I35" s="506"/>
      <c r="J35" s="506"/>
      <c r="K35" s="506"/>
      <c r="L35" s="506"/>
      <c r="M35" s="506"/>
      <c r="N35" s="506"/>
      <c r="O35" s="506"/>
      <c r="P35" s="506"/>
      <c r="Q35" s="506"/>
      <c r="R35" s="506"/>
      <c r="S35" s="506"/>
      <c r="T35" s="506"/>
      <c r="U35" s="506"/>
      <c r="V35" s="507"/>
      <c r="AF35" s="170"/>
    </row>
    <row r="36" spans="1:32" ht="4.5" customHeight="1" x14ac:dyDescent="0.2"/>
    <row r="37" spans="1:32" ht="72.75" customHeight="1" x14ac:dyDescent="0.2">
      <c r="A37" s="496" t="s">
        <v>326</v>
      </c>
      <c r="B37" s="497"/>
      <c r="C37" s="498"/>
      <c r="D37" s="366" t="s">
        <v>111</v>
      </c>
      <c r="E37" s="367"/>
      <c r="F37" s="367"/>
      <c r="G37" s="367"/>
      <c r="H37" s="367"/>
      <c r="I37" s="367"/>
      <c r="J37" s="367"/>
      <c r="K37" s="367"/>
      <c r="L37" s="367"/>
      <c r="M37" s="367"/>
      <c r="N37" s="367"/>
      <c r="O37" s="367"/>
      <c r="P37" s="367"/>
      <c r="Q37" s="367"/>
      <c r="R37" s="367"/>
      <c r="S37" s="367"/>
      <c r="T37" s="367"/>
      <c r="U37" s="367"/>
      <c r="V37" s="368"/>
    </row>
    <row r="38" spans="1:32" ht="42.75" customHeight="1" x14ac:dyDescent="0.2">
      <c r="A38" s="496" t="s">
        <v>330</v>
      </c>
      <c r="B38" s="497"/>
      <c r="C38" s="498"/>
      <c r="D38" s="366" t="s">
        <v>373</v>
      </c>
      <c r="E38" s="367"/>
      <c r="F38" s="367"/>
      <c r="G38" s="367"/>
      <c r="H38" s="367"/>
      <c r="I38" s="367"/>
      <c r="J38" s="367"/>
      <c r="K38" s="367"/>
      <c r="L38" s="367"/>
      <c r="M38" s="367"/>
      <c r="N38" s="367"/>
      <c r="O38" s="367"/>
      <c r="P38" s="367"/>
      <c r="Q38" s="367"/>
      <c r="R38" s="367"/>
      <c r="S38" s="367"/>
      <c r="T38" s="367"/>
      <c r="U38" s="367"/>
      <c r="V38" s="368"/>
    </row>
    <row r="39" spans="1:32" ht="42" customHeight="1" x14ac:dyDescent="0.2">
      <c r="A39" s="496" t="s">
        <v>391</v>
      </c>
      <c r="B39" s="497"/>
      <c r="C39" s="498"/>
      <c r="D39" s="366" t="s">
        <v>334</v>
      </c>
      <c r="E39" s="367"/>
      <c r="F39" s="367"/>
      <c r="G39" s="367"/>
      <c r="H39" s="367"/>
      <c r="I39" s="367"/>
      <c r="J39" s="367"/>
      <c r="K39" s="367"/>
      <c r="L39" s="367"/>
      <c r="M39" s="367"/>
      <c r="N39" s="367"/>
      <c r="O39" s="367"/>
      <c r="P39" s="367"/>
      <c r="Q39" s="367"/>
      <c r="R39" s="367"/>
      <c r="S39" s="367"/>
      <c r="T39" s="367"/>
      <c r="U39" s="367"/>
      <c r="V39" s="368"/>
    </row>
    <row r="40" spans="1:32" ht="50.25" customHeight="1" x14ac:dyDescent="0.2">
      <c r="A40" s="496" t="s">
        <v>374</v>
      </c>
      <c r="B40" s="497"/>
      <c r="C40" s="498"/>
      <c r="D40" s="366" t="s">
        <v>335</v>
      </c>
      <c r="E40" s="367"/>
      <c r="F40" s="367"/>
      <c r="G40" s="367"/>
      <c r="H40" s="367"/>
      <c r="I40" s="367"/>
      <c r="J40" s="367"/>
      <c r="K40" s="367"/>
      <c r="L40" s="367"/>
      <c r="M40" s="367"/>
      <c r="N40" s="367"/>
      <c r="O40" s="367"/>
      <c r="P40" s="367"/>
      <c r="Q40" s="367"/>
      <c r="R40" s="367"/>
      <c r="S40" s="367"/>
      <c r="T40" s="367"/>
      <c r="U40" s="367"/>
      <c r="V40" s="368"/>
    </row>
    <row r="41" spans="1:32" ht="17.25" customHeight="1" x14ac:dyDescent="0.2">
      <c r="A41" s="342" t="s">
        <v>375</v>
      </c>
      <c r="B41" s="343"/>
      <c r="C41" s="344"/>
      <c r="D41" s="101"/>
      <c r="E41" s="102"/>
      <c r="F41" s="102"/>
      <c r="H41" s="144"/>
      <c r="I41" s="144"/>
      <c r="J41" s="501" t="s">
        <v>143</v>
      </c>
      <c r="K41" s="501"/>
      <c r="L41" s="501"/>
      <c r="M41" s="501"/>
      <c r="N41" s="501"/>
      <c r="O41" s="501"/>
      <c r="P41" s="501"/>
      <c r="Q41" s="501"/>
      <c r="R41" s="102"/>
      <c r="S41" s="102"/>
      <c r="T41" s="102"/>
      <c r="U41" s="102"/>
      <c r="V41" s="103"/>
    </row>
    <row r="42" spans="1:32" ht="23.25" customHeight="1" x14ac:dyDescent="0.2">
      <c r="A42" s="345"/>
      <c r="B42" s="346"/>
      <c r="C42" s="347"/>
      <c r="D42" s="91"/>
      <c r="E42" s="1"/>
      <c r="F42" s="1"/>
      <c r="G42" s="99"/>
      <c r="J42" s="1"/>
      <c r="K42" s="495" t="s">
        <v>379</v>
      </c>
      <c r="L42" s="495"/>
      <c r="O42" s="474" t="s">
        <v>169</v>
      </c>
      <c r="P42" s="474"/>
      <c r="Q42" s="474"/>
      <c r="R42" s="474"/>
      <c r="S42" s="1"/>
      <c r="T42" s="1"/>
      <c r="U42" s="1"/>
      <c r="V42" s="92"/>
    </row>
    <row r="43" spans="1:32" ht="23.25" customHeight="1" x14ac:dyDescent="0.2">
      <c r="A43" s="345"/>
      <c r="B43" s="346"/>
      <c r="C43" s="347"/>
      <c r="D43" s="91"/>
      <c r="E43" s="1"/>
      <c r="F43" s="1"/>
      <c r="I43" s="495" t="s">
        <v>378</v>
      </c>
      <c r="J43" s="495"/>
      <c r="K43" s="495"/>
      <c r="L43" s="495"/>
      <c r="M43" s="145"/>
      <c r="N43" s="145"/>
      <c r="O43" s="474" t="s">
        <v>376</v>
      </c>
      <c r="P43" s="474"/>
      <c r="Q43" s="474"/>
      <c r="R43" s="474"/>
      <c r="S43" s="1"/>
      <c r="T43" s="1"/>
      <c r="U43" s="1"/>
      <c r="V43" s="92"/>
    </row>
    <row r="44" spans="1:32" ht="23.25" customHeight="1" x14ac:dyDescent="0.2">
      <c r="A44" s="348"/>
      <c r="B44" s="349"/>
      <c r="C44" s="350"/>
      <c r="D44" s="89"/>
      <c r="E44" s="90"/>
      <c r="F44" s="90"/>
      <c r="G44" s="100"/>
      <c r="H44" s="100"/>
      <c r="I44" s="100"/>
      <c r="J44" s="90"/>
      <c r="K44" s="494" t="s">
        <v>377</v>
      </c>
      <c r="L44" s="494"/>
      <c r="M44" s="90"/>
      <c r="N44" s="90"/>
      <c r="O44" s="457" t="s">
        <v>170</v>
      </c>
      <c r="P44" s="457"/>
      <c r="Q44" s="457"/>
      <c r="R44" s="457"/>
      <c r="S44" s="90"/>
      <c r="T44" s="90"/>
      <c r="U44" s="90"/>
      <c r="V44" s="93"/>
    </row>
  </sheetData>
  <mergeCells count="51">
    <mergeCell ref="U20:U21"/>
    <mergeCell ref="U22:U23"/>
    <mergeCell ref="J41:Q41"/>
    <mergeCell ref="A32:V32"/>
    <mergeCell ref="D40:V40"/>
    <mergeCell ref="A35:V35"/>
    <mergeCell ref="U25:V25"/>
    <mergeCell ref="U27:V27"/>
    <mergeCell ref="B24:C24"/>
    <mergeCell ref="U26:V26"/>
    <mergeCell ref="A34:V34"/>
    <mergeCell ref="B29:V29"/>
    <mergeCell ref="K44:L44"/>
    <mergeCell ref="A41:C44"/>
    <mergeCell ref="K42:L42"/>
    <mergeCell ref="D37:V37"/>
    <mergeCell ref="A40:C40"/>
    <mergeCell ref="A39:C39"/>
    <mergeCell ref="A38:C38"/>
    <mergeCell ref="A37:C37"/>
    <mergeCell ref="D39:V39"/>
    <mergeCell ref="I43:L43"/>
    <mergeCell ref="O44:R44"/>
    <mergeCell ref="D38:V38"/>
    <mergeCell ref="O43:R43"/>
    <mergeCell ref="B5:V5"/>
    <mergeCell ref="B6:V6"/>
    <mergeCell ref="A30:V30"/>
    <mergeCell ref="O42:R42"/>
    <mergeCell ref="U24:V24"/>
    <mergeCell ref="P26:T27"/>
    <mergeCell ref="B22:D23"/>
    <mergeCell ref="B20:D21"/>
    <mergeCell ref="P24:T25"/>
    <mergeCell ref="D28:G28"/>
    <mergeCell ref="V7:V9"/>
    <mergeCell ref="B14:D15"/>
    <mergeCell ref="B12:D13"/>
    <mergeCell ref="B10:D11"/>
    <mergeCell ref="T7:T9"/>
    <mergeCell ref="E7:S7"/>
    <mergeCell ref="B8:D8"/>
    <mergeCell ref="B18:D19"/>
    <mergeCell ref="U7:U9"/>
    <mergeCell ref="U10:U11"/>
    <mergeCell ref="U12:U13"/>
    <mergeCell ref="U14:U15"/>
    <mergeCell ref="B9:C9"/>
    <mergeCell ref="B16:D17"/>
    <mergeCell ref="U16:U17"/>
    <mergeCell ref="U18:U19"/>
  </mergeCells>
  <phoneticPr fontId="0" type="noConversion"/>
  <conditionalFormatting sqref="E17:E21 N22 T11 T13 T15 T17 T19 T21 V23 V13 V11 V15 V17 V19 V21 E23:M23 N10 N12 N14 O23:T23 N18 E10:M15 F17:M19 O17:S19 F16:S16 O21:S22 F21:M22 O10:S15">
    <cfRule type="cellIs" dxfId="13" priority="3" stopIfTrue="1" operator="lessThan">
      <formula>#REF!</formula>
    </cfRule>
  </conditionalFormatting>
  <conditionalFormatting sqref="T10 T20 T12 T14 T16 T18 T22">
    <cfRule type="cellIs" dxfId="12" priority="4" stopIfTrue="1" operator="lessThan">
      <formula>#REF!</formula>
    </cfRule>
  </conditionalFormatting>
  <conditionalFormatting sqref="V12 V10 V14 V16 V18 V20 V22">
    <cfRule type="cellIs" dxfId="11" priority="5" stopIfTrue="1" operator="equal">
      <formula>0</formula>
    </cfRule>
  </conditionalFormatting>
  <conditionalFormatting sqref="N11">
    <cfRule type="cellIs" dxfId="10" priority="6" stopIfTrue="1" operator="lessThan">
      <formula>#REF!</formula>
    </cfRule>
  </conditionalFormatting>
  <conditionalFormatting sqref="N13">
    <cfRule type="cellIs" dxfId="9" priority="7" stopIfTrue="1" operator="lessThan">
      <formula>#REF!</formula>
    </cfRule>
  </conditionalFormatting>
  <conditionalFormatting sqref="N15">
    <cfRule type="cellIs" dxfId="8" priority="8" stopIfTrue="1" operator="lessThan">
      <formula>#REF!</formula>
    </cfRule>
  </conditionalFormatting>
  <conditionalFormatting sqref="N17">
    <cfRule type="cellIs" dxfId="7" priority="9" stopIfTrue="1" operator="lessThan">
      <formula>#REF!</formula>
    </cfRule>
  </conditionalFormatting>
  <conditionalFormatting sqref="N19">
    <cfRule type="cellIs" dxfId="6" priority="10" stopIfTrue="1" operator="lessThan">
      <formula>#REF!</formula>
    </cfRule>
  </conditionalFormatting>
  <conditionalFormatting sqref="N21">
    <cfRule type="cellIs" dxfId="5" priority="11" stopIfTrue="1" operator="lessThan">
      <formula>#REF!</formula>
    </cfRule>
  </conditionalFormatting>
  <conditionalFormatting sqref="N23">
    <cfRule type="cellIs" dxfId="4" priority="12" stopIfTrue="1" operator="lessThan">
      <formula>#REF!</formula>
    </cfRule>
  </conditionalFormatting>
  <conditionalFormatting sqref="F20:S20">
    <cfRule type="cellIs" dxfId="3" priority="1" stopIfTrue="1" operator="lessThan">
      <formula>#REF!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8" fitToHeight="2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 enableFormatConditionsCalculation="0">
    <tabColor indexed="8"/>
  </sheetPr>
  <dimension ref="A1:AB49"/>
  <sheetViews>
    <sheetView showGridLines="0" topLeftCell="A6" zoomScale="150" zoomScaleNormal="150" zoomScaleSheetLayoutView="100" zoomScalePageLayoutView="150" workbookViewId="0">
      <selection activeCell="N16" sqref="N16"/>
    </sheetView>
  </sheetViews>
  <sheetFormatPr defaultColWidth="8.85546875" defaultRowHeight="12.75" x14ac:dyDescent="0.2"/>
  <cols>
    <col min="1" max="1" width="10" customWidth="1"/>
    <col min="2" max="2" width="11.7109375" customWidth="1"/>
    <col min="3" max="3" width="9.42578125" customWidth="1"/>
    <col min="4" max="4" width="4.140625" customWidth="1"/>
    <col min="5" max="5" width="7.140625" customWidth="1"/>
    <col min="6" max="6" width="4.140625" customWidth="1"/>
    <col min="7" max="7" width="6.42578125" customWidth="1"/>
    <col min="8" max="8" width="4.140625" customWidth="1"/>
    <col min="9" max="9" width="6.7109375" customWidth="1"/>
    <col min="10" max="10" width="6" customWidth="1"/>
    <col min="11" max="11" width="4.140625" customWidth="1"/>
    <col min="12" max="12" width="6.7109375" customWidth="1"/>
    <col min="13" max="13" width="4.140625" customWidth="1"/>
    <col min="14" max="14" width="6.42578125" customWidth="1"/>
    <col min="15" max="15" width="6.140625" customWidth="1"/>
    <col min="16" max="16" width="4.140625" customWidth="1"/>
    <col min="17" max="17" width="6.42578125" customWidth="1"/>
    <col min="18" max="18" width="5.42578125" bestFit="1" customWidth="1"/>
    <col min="19" max="19" width="4.140625" bestFit="1" customWidth="1"/>
    <col min="20" max="20" width="3" bestFit="1" customWidth="1"/>
    <col min="21" max="21" width="4" bestFit="1" customWidth="1"/>
    <col min="22" max="22" width="5" bestFit="1" customWidth="1"/>
  </cols>
  <sheetData>
    <row r="1" spans="1:28" ht="32.25" customHeight="1" x14ac:dyDescent="0.2"/>
    <row r="2" spans="1:28" ht="25.5" customHeight="1" x14ac:dyDescent="0.2">
      <c r="C2" s="74" t="s">
        <v>438</v>
      </c>
    </row>
    <row r="3" spans="1:28" ht="18" customHeight="1" x14ac:dyDescent="0.2">
      <c r="A3" s="1"/>
      <c r="B3" s="536" t="s">
        <v>425</v>
      </c>
      <c r="C3" s="537"/>
      <c r="D3" s="537"/>
      <c r="E3" s="537"/>
      <c r="F3" s="537"/>
      <c r="G3" s="537"/>
      <c r="H3" s="537"/>
      <c r="I3" s="537"/>
      <c r="J3" s="537"/>
      <c r="K3" s="537"/>
      <c r="L3" s="537"/>
      <c r="M3" s="537"/>
      <c r="N3" s="537"/>
      <c r="O3" s="537"/>
      <c r="P3" s="537"/>
      <c r="Q3" s="538"/>
    </row>
    <row r="4" spans="1:28" ht="16.5" customHeight="1" x14ac:dyDescent="0.2">
      <c r="A4" s="1"/>
      <c r="B4" s="427" t="s">
        <v>87</v>
      </c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539"/>
    </row>
    <row r="5" spans="1:28" ht="20.25" customHeight="1" x14ac:dyDescent="0.2">
      <c r="B5" s="204"/>
      <c r="C5" s="205"/>
      <c r="D5" s="205"/>
      <c r="E5" s="206"/>
      <c r="F5" s="424" t="s">
        <v>8</v>
      </c>
      <c r="G5" s="425"/>
      <c r="H5" s="425"/>
      <c r="I5" s="425"/>
      <c r="J5" s="426"/>
      <c r="K5" s="545" t="s">
        <v>9</v>
      </c>
      <c r="L5" s="546"/>
      <c r="M5" s="546"/>
      <c r="N5" s="546"/>
      <c r="O5" s="547"/>
      <c r="P5" s="436" t="s">
        <v>88</v>
      </c>
      <c r="Q5" s="438"/>
    </row>
    <row r="6" spans="1:28" ht="30" customHeight="1" x14ac:dyDescent="0.2">
      <c r="B6" s="424" t="s">
        <v>3</v>
      </c>
      <c r="C6" s="548"/>
      <c r="D6" s="544" t="s">
        <v>94</v>
      </c>
      <c r="E6" s="425"/>
      <c r="F6" s="542" t="s">
        <v>85</v>
      </c>
      <c r="G6" s="543"/>
      <c r="H6" s="542" t="s">
        <v>86</v>
      </c>
      <c r="I6" s="543"/>
      <c r="J6" s="65" t="s">
        <v>97</v>
      </c>
      <c r="K6" s="549" t="s">
        <v>85</v>
      </c>
      <c r="L6" s="543"/>
      <c r="M6" s="542" t="s">
        <v>86</v>
      </c>
      <c r="N6" s="543"/>
      <c r="O6" s="65" t="s">
        <v>96</v>
      </c>
      <c r="P6" s="540"/>
      <c r="Q6" s="541"/>
      <c r="T6" s="3"/>
    </row>
    <row r="7" spans="1:28" ht="15" customHeight="1" x14ac:dyDescent="0.2">
      <c r="B7" s="407" t="s">
        <v>1</v>
      </c>
      <c r="C7" s="526"/>
      <c r="D7" s="534" t="s">
        <v>80</v>
      </c>
      <c r="E7" s="535"/>
      <c r="F7" s="212" t="s">
        <v>25</v>
      </c>
      <c r="G7" s="190"/>
      <c r="H7" s="197" t="s">
        <v>26</v>
      </c>
      <c r="I7" s="198"/>
      <c r="J7" s="66">
        <v>1</v>
      </c>
      <c r="K7" s="212" t="s">
        <v>27</v>
      </c>
      <c r="L7" s="190"/>
      <c r="M7" s="197" t="s">
        <v>28</v>
      </c>
      <c r="N7" s="198"/>
      <c r="O7" s="66">
        <v>1</v>
      </c>
      <c r="P7" s="209" t="s">
        <v>29</v>
      </c>
      <c r="Q7" s="199">
        <f t="shared" ref="Q7:Q13" si="0">+((I7*J7)+(N7*O7))</f>
        <v>0</v>
      </c>
      <c r="T7" s="26"/>
      <c r="U7" s="26"/>
      <c r="V7" s="26"/>
      <c r="W7" s="32"/>
      <c r="X7" s="26"/>
      <c r="Y7" s="26"/>
      <c r="Z7" s="32"/>
      <c r="AA7" s="15"/>
      <c r="AB7" s="17"/>
    </row>
    <row r="8" spans="1:28" ht="15" customHeight="1" x14ac:dyDescent="0.2">
      <c r="B8" s="527"/>
      <c r="C8" s="528"/>
      <c r="D8" s="532" t="s">
        <v>81</v>
      </c>
      <c r="E8" s="533"/>
      <c r="F8" s="213" t="s">
        <v>33</v>
      </c>
      <c r="G8" s="191"/>
      <c r="H8" s="195" t="s">
        <v>34</v>
      </c>
      <c r="I8" s="196"/>
      <c r="J8" s="62">
        <v>2</v>
      </c>
      <c r="K8" s="213" t="s">
        <v>35</v>
      </c>
      <c r="L8" s="191"/>
      <c r="M8" s="195" t="s">
        <v>36</v>
      </c>
      <c r="N8" s="196"/>
      <c r="O8" s="76">
        <f t="shared" ref="O8:O13" si="1">J8+1</f>
        <v>3</v>
      </c>
      <c r="P8" s="210" t="s">
        <v>37</v>
      </c>
      <c r="Q8" s="203">
        <f t="shared" si="0"/>
        <v>0</v>
      </c>
      <c r="T8" s="26"/>
      <c r="U8" s="26"/>
      <c r="V8" s="26"/>
      <c r="W8" s="32"/>
      <c r="X8" s="26"/>
      <c r="Y8" s="26"/>
      <c r="Z8" s="32"/>
      <c r="AA8" s="15"/>
      <c r="AB8" s="17"/>
    </row>
    <row r="9" spans="1:28" ht="15" customHeight="1" x14ac:dyDescent="0.2">
      <c r="B9" s="409"/>
      <c r="C9" s="529"/>
      <c r="D9" s="530" t="s">
        <v>82</v>
      </c>
      <c r="E9" s="531"/>
      <c r="F9" s="214" t="s">
        <v>272</v>
      </c>
      <c r="G9" s="192"/>
      <c r="H9" s="200" t="s">
        <v>281</v>
      </c>
      <c r="I9" s="201"/>
      <c r="J9" s="67">
        <v>3</v>
      </c>
      <c r="K9" s="214" t="s">
        <v>290</v>
      </c>
      <c r="L9" s="192"/>
      <c r="M9" s="200" t="s">
        <v>299</v>
      </c>
      <c r="N9" s="201"/>
      <c r="O9" s="67">
        <f t="shared" si="1"/>
        <v>4</v>
      </c>
      <c r="P9" s="211" t="s">
        <v>307</v>
      </c>
      <c r="Q9" s="202">
        <f t="shared" si="0"/>
        <v>0</v>
      </c>
      <c r="T9" s="26"/>
      <c r="U9" s="26"/>
      <c r="V9" s="26"/>
      <c r="W9" s="235"/>
      <c r="X9" s="26"/>
      <c r="Y9" s="26"/>
      <c r="Z9" s="32"/>
      <c r="AA9" s="15"/>
      <c r="AB9" s="17"/>
    </row>
    <row r="10" spans="1:28" ht="15" customHeight="1" x14ac:dyDescent="0.2">
      <c r="B10" s="407" t="s">
        <v>2</v>
      </c>
      <c r="C10" s="526"/>
      <c r="D10" s="534" t="s">
        <v>81</v>
      </c>
      <c r="E10" s="535"/>
      <c r="F10" s="212" t="s">
        <v>273</v>
      </c>
      <c r="G10" s="190"/>
      <c r="H10" s="197" t="s">
        <v>282</v>
      </c>
      <c r="I10" s="198"/>
      <c r="J10" s="66">
        <v>4</v>
      </c>
      <c r="K10" s="212" t="s">
        <v>291</v>
      </c>
      <c r="L10" s="190"/>
      <c r="M10" s="197" t="s">
        <v>300</v>
      </c>
      <c r="N10" s="198"/>
      <c r="O10" s="66">
        <f t="shared" si="1"/>
        <v>5</v>
      </c>
      <c r="P10" s="209" t="s">
        <v>308</v>
      </c>
      <c r="Q10" s="199">
        <f t="shared" si="0"/>
        <v>0</v>
      </c>
      <c r="T10" s="26"/>
      <c r="U10" s="26"/>
      <c r="V10" s="26"/>
      <c r="W10" s="32"/>
      <c r="X10" s="26"/>
      <c r="Y10" s="26"/>
      <c r="Z10" s="32"/>
      <c r="AA10" s="15"/>
      <c r="AB10" s="17"/>
    </row>
    <row r="11" spans="1:28" ht="15" customHeight="1" x14ac:dyDescent="0.2">
      <c r="B11" s="409"/>
      <c r="C11" s="529"/>
      <c r="D11" s="530" t="s">
        <v>82</v>
      </c>
      <c r="E11" s="531"/>
      <c r="F11" s="214" t="s">
        <v>274</v>
      </c>
      <c r="G11" s="192"/>
      <c r="H11" s="200" t="s">
        <v>283</v>
      </c>
      <c r="I11" s="201"/>
      <c r="J11" s="67">
        <v>5</v>
      </c>
      <c r="K11" s="214" t="s">
        <v>292</v>
      </c>
      <c r="L11" s="192"/>
      <c r="M11" s="200" t="s">
        <v>301</v>
      </c>
      <c r="N11" s="201"/>
      <c r="O11" s="186">
        <f t="shared" si="1"/>
        <v>6</v>
      </c>
      <c r="P11" s="211" t="s">
        <v>309</v>
      </c>
      <c r="Q11" s="202">
        <f t="shared" si="0"/>
        <v>0</v>
      </c>
      <c r="T11" s="26"/>
      <c r="U11" s="26"/>
      <c r="V11" s="26"/>
      <c r="W11" s="32"/>
      <c r="X11" s="26"/>
      <c r="Y11" s="26"/>
      <c r="Z11" s="32"/>
      <c r="AA11" s="15"/>
      <c r="AB11" s="17"/>
    </row>
    <row r="12" spans="1:28" ht="15" customHeight="1" x14ac:dyDescent="0.2">
      <c r="B12" s="392" t="s">
        <v>84</v>
      </c>
      <c r="C12" s="583"/>
      <c r="D12" s="534" t="s">
        <v>81</v>
      </c>
      <c r="E12" s="535"/>
      <c r="F12" s="212" t="s">
        <v>275</v>
      </c>
      <c r="G12" s="190"/>
      <c r="H12" s="197" t="s">
        <v>284</v>
      </c>
      <c r="I12" s="198"/>
      <c r="J12" s="66">
        <v>6</v>
      </c>
      <c r="K12" s="212" t="s">
        <v>293</v>
      </c>
      <c r="L12" s="198"/>
      <c r="M12" s="197" t="s">
        <v>302</v>
      </c>
      <c r="N12" s="198"/>
      <c r="O12" s="66">
        <f t="shared" si="1"/>
        <v>7</v>
      </c>
      <c r="P12" s="209" t="s">
        <v>310</v>
      </c>
      <c r="Q12" s="199">
        <f t="shared" si="0"/>
        <v>0</v>
      </c>
      <c r="T12" s="26"/>
      <c r="U12" s="26"/>
      <c r="V12" s="26"/>
      <c r="W12" s="32"/>
      <c r="X12" s="26"/>
      <c r="Y12" s="26"/>
      <c r="Z12" s="32"/>
      <c r="AA12" s="15"/>
      <c r="AB12" s="17"/>
    </row>
    <row r="13" spans="1:28" ht="15" customHeight="1" x14ac:dyDescent="0.2">
      <c r="B13" s="584"/>
      <c r="C13" s="585"/>
      <c r="D13" s="530" t="s">
        <v>82</v>
      </c>
      <c r="E13" s="531"/>
      <c r="F13" s="214" t="s">
        <v>188</v>
      </c>
      <c r="G13" s="192"/>
      <c r="H13" s="200" t="s">
        <v>189</v>
      </c>
      <c r="I13" s="201"/>
      <c r="J13" s="67">
        <v>7</v>
      </c>
      <c r="K13" s="214" t="s">
        <v>190</v>
      </c>
      <c r="L13" s="201"/>
      <c r="M13" s="200" t="s">
        <v>191</v>
      </c>
      <c r="N13" s="201"/>
      <c r="O13" s="67">
        <f t="shared" si="1"/>
        <v>8</v>
      </c>
      <c r="P13" s="211" t="s">
        <v>192</v>
      </c>
      <c r="Q13" s="202">
        <f t="shared" si="0"/>
        <v>0</v>
      </c>
      <c r="T13" s="26"/>
      <c r="U13" s="26"/>
      <c r="V13" s="26"/>
      <c r="W13" s="32"/>
      <c r="X13" s="26"/>
      <c r="Y13" s="26"/>
      <c r="Z13" s="32"/>
      <c r="AA13" s="15"/>
      <c r="AB13" s="17"/>
    </row>
    <row r="14" spans="1:28" ht="16.5" customHeight="1" x14ac:dyDescent="0.2">
      <c r="B14" s="588" t="s">
        <v>90</v>
      </c>
      <c r="C14" s="589"/>
      <c r="D14" s="589"/>
      <c r="E14" s="589"/>
      <c r="F14" s="221" t="s">
        <v>195</v>
      </c>
      <c r="G14" s="224">
        <f>SUM(G7:G13)</f>
        <v>0</v>
      </c>
      <c r="H14" s="221" t="s">
        <v>196</v>
      </c>
      <c r="I14" s="224"/>
      <c r="J14" s="218"/>
      <c r="K14" s="221" t="s">
        <v>197</v>
      </c>
      <c r="L14" s="224">
        <f>SUM(L7:L13)</f>
        <v>0</v>
      </c>
      <c r="M14" s="221" t="s">
        <v>198</v>
      </c>
      <c r="N14" s="224"/>
      <c r="O14" s="215"/>
      <c r="P14" s="219" t="s">
        <v>199</v>
      </c>
      <c r="Q14" s="224">
        <f>SUM(Q7:Q13)</f>
        <v>0</v>
      </c>
      <c r="S14" s="26"/>
      <c r="T14" s="26"/>
      <c r="U14" s="26"/>
      <c r="V14" s="26"/>
      <c r="W14" s="32"/>
      <c r="X14" s="26"/>
      <c r="Y14" s="26"/>
      <c r="Z14" s="32"/>
      <c r="AA14" s="15"/>
      <c r="AB14" s="17"/>
    </row>
    <row r="15" spans="1:28" ht="16.5" customHeight="1" x14ac:dyDescent="0.2">
      <c r="B15" s="207"/>
      <c r="C15" s="208"/>
      <c r="D15" s="208"/>
      <c r="E15" s="208"/>
      <c r="F15" s="382" t="s">
        <v>89</v>
      </c>
      <c r="G15" s="562"/>
      <c r="H15" s="562"/>
      <c r="I15" s="562"/>
      <c r="J15" s="383"/>
      <c r="K15" s="560" t="s">
        <v>85</v>
      </c>
      <c r="L15" s="561"/>
      <c r="M15" s="560" t="s">
        <v>86</v>
      </c>
      <c r="N15" s="561"/>
      <c r="O15" s="216" t="s">
        <v>78</v>
      </c>
      <c r="P15" s="562" t="s">
        <v>88</v>
      </c>
      <c r="Q15" s="383"/>
      <c r="T15" s="26"/>
      <c r="U15" s="26"/>
      <c r="V15" s="26"/>
      <c r="W15" s="32"/>
      <c r="X15" s="26"/>
      <c r="Y15" s="26"/>
      <c r="Z15" s="32"/>
      <c r="AA15" s="15"/>
      <c r="AB15" s="17"/>
    </row>
    <row r="16" spans="1:28" ht="24" customHeight="1" x14ac:dyDescent="0.2">
      <c r="B16" s="579" t="s">
        <v>4</v>
      </c>
      <c r="C16" s="580"/>
      <c r="D16" s="185" t="s">
        <v>340</v>
      </c>
      <c r="E16" s="222">
        <f>+'TABELA 1'!G9</f>
        <v>0</v>
      </c>
      <c r="F16" s="574" t="s">
        <v>343</v>
      </c>
      <c r="G16" s="575"/>
      <c r="H16" s="575"/>
      <c r="I16" s="575"/>
      <c r="J16" s="576"/>
      <c r="K16" s="221" t="s">
        <v>5</v>
      </c>
      <c r="L16" s="234"/>
      <c r="M16" s="221" t="s">
        <v>6</v>
      </c>
      <c r="N16" s="224"/>
      <c r="O16" s="217">
        <v>10</v>
      </c>
      <c r="P16" s="219" t="s">
        <v>7</v>
      </c>
      <c r="Q16" s="220">
        <f>+N16*O16</f>
        <v>0</v>
      </c>
      <c r="T16" s="33"/>
      <c r="U16" s="13"/>
      <c r="V16" s="26"/>
      <c r="W16" s="32"/>
      <c r="X16" s="26"/>
      <c r="Y16" s="26"/>
      <c r="Z16" s="32"/>
      <c r="AA16" s="15"/>
      <c r="AB16" s="17"/>
    </row>
    <row r="17" spans="1:28" ht="21" customHeight="1" x14ac:dyDescent="0.2">
      <c r="B17" s="577" t="s">
        <v>91</v>
      </c>
      <c r="C17" s="578"/>
      <c r="D17" s="189" t="s">
        <v>324</v>
      </c>
      <c r="E17" s="223">
        <f>+G14+L14+L16</f>
        <v>0</v>
      </c>
      <c r="F17" s="194"/>
      <c r="G17" s="194"/>
      <c r="H17" s="194"/>
      <c r="I17" s="194"/>
      <c r="J17" s="193"/>
      <c r="K17" s="581" t="s">
        <v>126</v>
      </c>
      <c r="L17" s="581"/>
      <c r="M17" s="581"/>
      <c r="N17" s="582"/>
      <c r="O17" s="219" t="s">
        <v>342</v>
      </c>
      <c r="P17" s="586">
        <f>+Q14+Q16</f>
        <v>0</v>
      </c>
      <c r="Q17" s="587"/>
      <c r="R17" s="247">
        <v>699.6</v>
      </c>
      <c r="S17" s="26"/>
      <c r="T17" s="17"/>
      <c r="U17" s="17"/>
      <c r="V17" s="17"/>
      <c r="W17" s="17"/>
      <c r="X17" s="17"/>
      <c r="Y17" s="17"/>
      <c r="Z17" s="17"/>
      <c r="AA17" s="29"/>
      <c r="AB17" s="17"/>
    </row>
    <row r="18" spans="1:28" ht="20.25" customHeight="1" x14ac:dyDescent="0.2">
      <c r="K18" s="569" t="s">
        <v>144</v>
      </c>
      <c r="L18" s="569"/>
      <c r="M18" s="569"/>
      <c r="N18" s="570"/>
      <c r="O18" s="219" t="s">
        <v>341</v>
      </c>
      <c r="P18" s="572">
        <f>IF(P17&gt;=R17,1000,IF(P17&lt;=R18,0,((1.667)*(P17-100))))</f>
        <v>0</v>
      </c>
      <c r="Q18" s="573"/>
      <c r="R18" s="233">
        <v>100</v>
      </c>
      <c r="S18" s="23"/>
    </row>
    <row r="19" spans="1:28" ht="6.75" customHeight="1" x14ac:dyDescent="0.2">
      <c r="G19" s="17"/>
      <c r="H19" s="563"/>
      <c r="I19" s="563"/>
    </row>
    <row r="20" spans="1:28" ht="6.75" customHeight="1" x14ac:dyDescent="0.2"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21"/>
      <c r="R20" s="21"/>
      <c r="S20" s="21"/>
      <c r="T20" s="21"/>
      <c r="U20" s="21"/>
    </row>
    <row r="21" spans="1:28" ht="12.75" customHeight="1" x14ac:dyDescent="0.2">
      <c r="A21" s="550" t="s">
        <v>57</v>
      </c>
      <c r="B21" s="550"/>
      <c r="C21" s="550"/>
      <c r="D21" s="550"/>
      <c r="E21" s="550"/>
      <c r="F21" s="550"/>
      <c r="G21" s="550"/>
      <c r="H21" s="550"/>
      <c r="I21" s="550"/>
      <c r="J21" s="550"/>
      <c r="K21" s="550"/>
      <c r="L21" s="550"/>
      <c r="M21" s="550"/>
      <c r="N21" s="550"/>
      <c r="O21" s="550"/>
      <c r="P21" s="550"/>
      <c r="Q21" s="550"/>
      <c r="R21" s="16"/>
      <c r="S21" s="16"/>
      <c r="T21" s="16"/>
      <c r="U21" s="16"/>
    </row>
    <row r="22" spans="1:28" ht="3" customHeight="1" x14ac:dyDescent="0.2"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21"/>
      <c r="R22" s="34"/>
      <c r="S22" s="34"/>
      <c r="T22" s="34"/>
      <c r="U22" s="21"/>
    </row>
    <row r="23" spans="1:28" ht="32.25" customHeight="1" x14ac:dyDescent="0.2">
      <c r="A23" s="502"/>
      <c r="B23" s="503"/>
      <c r="C23" s="503"/>
      <c r="D23" s="503"/>
      <c r="E23" s="503"/>
      <c r="F23" s="503"/>
      <c r="G23" s="503"/>
      <c r="H23" s="503"/>
      <c r="I23" s="503"/>
      <c r="J23" s="503"/>
      <c r="K23" s="503"/>
      <c r="L23" s="503"/>
      <c r="M23" s="503"/>
      <c r="N23" s="503"/>
      <c r="O23" s="503"/>
      <c r="P23" s="503"/>
      <c r="Q23" s="504"/>
    </row>
    <row r="24" spans="1:28" ht="3" customHeight="1" x14ac:dyDescent="0.2"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21"/>
      <c r="R24" s="34"/>
      <c r="S24" s="34"/>
      <c r="T24" s="34"/>
      <c r="U24" s="21"/>
    </row>
    <row r="25" spans="1:28" ht="3" customHeight="1" x14ac:dyDescent="0.2"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21"/>
      <c r="R25" s="34"/>
      <c r="S25" s="34"/>
      <c r="T25" s="34"/>
      <c r="U25" s="21"/>
    </row>
    <row r="26" spans="1:28" ht="24" customHeight="1" x14ac:dyDescent="0.2">
      <c r="A26" s="571" t="s">
        <v>345</v>
      </c>
      <c r="B26" s="571"/>
      <c r="C26" s="571"/>
      <c r="D26" s="571"/>
      <c r="E26" s="571"/>
      <c r="F26" s="571"/>
      <c r="G26" s="571"/>
      <c r="H26" s="571"/>
      <c r="I26" s="571"/>
      <c r="J26" s="571"/>
      <c r="K26" s="571"/>
      <c r="L26" s="571"/>
      <c r="M26" s="571"/>
      <c r="N26" s="571"/>
      <c r="O26" s="571"/>
      <c r="P26" s="571"/>
      <c r="Q26" s="571"/>
      <c r="R26" s="43"/>
      <c r="S26" s="43"/>
      <c r="T26" s="43"/>
      <c r="U26" s="43"/>
      <c r="V26" s="1"/>
      <c r="W26" s="1"/>
      <c r="X26" s="1"/>
    </row>
    <row r="27" spans="1:28" ht="29.25" customHeight="1" x14ac:dyDescent="0.2">
      <c r="A27" s="496" t="s">
        <v>171</v>
      </c>
      <c r="B27" s="498"/>
      <c r="C27" s="551" t="s">
        <v>392</v>
      </c>
      <c r="D27" s="552"/>
      <c r="E27" s="552"/>
      <c r="F27" s="552"/>
      <c r="G27" s="552"/>
      <c r="H27" s="552"/>
      <c r="I27" s="552"/>
      <c r="J27" s="552"/>
      <c r="K27" s="552"/>
      <c r="L27" s="552"/>
      <c r="M27" s="552"/>
      <c r="N27" s="552"/>
      <c r="O27" s="552"/>
      <c r="P27" s="552"/>
      <c r="Q27" s="553"/>
      <c r="R27" s="44"/>
      <c r="S27" s="44"/>
      <c r="T27" s="44"/>
      <c r="U27" s="44"/>
      <c r="V27" s="17"/>
      <c r="W27" s="17"/>
      <c r="X27" s="17"/>
      <c r="Y27" s="17"/>
    </row>
    <row r="28" spans="1:28" ht="41.25" customHeight="1" x14ac:dyDescent="0.2">
      <c r="A28" s="496" t="s">
        <v>116</v>
      </c>
      <c r="B28" s="498"/>
      <c r="C28" s="551" t="s">
        <v>410</v>
      </c>
      <c r="D28" s="552"/>
      <c r="E28" s="552"/>
      <c r="F28" s="552"/>
      <c r="G28" s="552"/>
      <c r="H28" s="552"/>
      <c r="I28" s="552"/>
      <c r="J28" s="552"/>
      <c r="K28" s="552"/>
      <c r="L28" s="552"/>
      <c r="M28" s="552"/>
      <c r="N28" s="552"/>
      <c r="O28" s="552"/>
      <c r="P28" s="552"/>
      <c r="Q28" s="553"/>
    </row>
    <row r="29" spans="1:28" ht="25.5" customHeight="1" x14ac:dyDescent="0.2">
      <c r="A29" s="496" t="s">
        <v>10</v>
      </c>
      <c r="B29" s="498"/>
      <c r="C29" s="551" t="s">
        <v>172</v>
      </c>
      <c r="D29" s="552"/>
      <c r="E29" s="552"/>
      <c r="F29" s="552"/>
      <c r="G29" s="552"/>
      <c r="H29" s="552"/>
      <c r="I29" s="552"/>
      <c r="J29" s="552"/>
      <c r="K29" s="552"/>
      <c r="L29" s="552"/>
      <c r="M29" s="552"/>
      <c r="N29" s="552"/>
      <c r="O29" s="552"/>
      <c r="P29" s="552"/>
      <c r="Q29" s="553"/>
    </row>
    <row r="30" spans="1:28" ht="43.5" customHeight="1" x14ac:dyDescent="0.2">
      <c r="A30" s="496" t="s">
        <v>117</v>
      </c>
      <c r="B30" s="498"/>
      <c r="C30" s="551" t="s">
        <v>173</v>
      </c>
      <c r="D30" s="552"/>
      <c r="E30" s="552"/>
      <c r="F30" s="552"/>
      <c r="G30" s="552"/>
      <c r="H30" s="552"/>
      <c r="I30" s="552"/>
      <c r="J30" s="552"/>
      <c r="K30" s="552"/>
      <c r="L30" s="552"/>
      <c r="M30" s="552"/>
      <c r="N30" s="552"/>
      <c r="O30" s="552"/>
      <c r="P30" s="552"/>
      <c r="Q30" s="553"/>
    </row>
    <row r="31" spans="1:28" ht="42" customHeight="1" x14ac:dyDescent="0.2">
      <c r="A31" s="496" t="s">
        <v>118</v>
      </c>
      <c r="B31" s="498"/>
      <c r="C31" s="551" t="s">
        <v>411</v>
      </c>
      <c r="D31" s="552"/>
      <c r="E31" s="552"/>
      <c r="F31" s="552"/>
      <c r="G31" s="552"/>
      <c r="H31" s="552"/>
      <c r="I31" s="552"/>
      <c r="J31" s="552"/>
      <c r="K31" s="552"/>
      <c r="L31" s="552"/>
      <c r="M31" s="552"/>
      <c r="N31" s="552"/>
      <c r="O31" s="552"/>
      <c r="P31" s="552"/>
      <c r="Q31" s="553"/>
    </row>
    <row r="32" spans="1:28" ht="25.5" customHeight="1" x14ac:dyDescent="0.2">
      <c r="A32" s="496" t="s">
        <v>11</v>
      </c>
      <c r="B32" s="498"/>
      <c r="C32" s="551" t="s">
        <v>174</v>
      </c>
      <c r="D32" s="552"/>
      <c r="E32" s="552"/>
      <c r="F32" s="552"/>
      <c r="G32" s="552"/>
      <c r="H32" s="552"/>
      <c r="I32" s="552"/>
      <c r="J32" s="552"/>
      <c r="K32" s="552"/>
      <c r="L32" s="552"/>
      <c r="M32" s="552"/>
      <c r="N32" s="552"/>
      <c r="O32" s="552"/>
      <c r="P32" s="552"/>
      <c r="Q32" s="553"/>
    </row>
    <row r="33" spans="1:17" ht="41.25" customHeight="1" x14ac:dyDescent="0.2">
      <c r="A33" s="496" t="s">
        <v>119</v>
      </c>
      <c r="B33" s="498"/>
      <c r="C33" s="551" t="s">
        <v>175</v>
      </c>
      <c r="D33" s="552"/>
      <c r="E33" s="552"/>
      <c r="F33" s="552"/>
      <c r="G33" s="552"/>
      <c r="H33" s="552"/>
      <c r="I33" s="552"/>
      <c r="J33" s="552"/>
      <c r="K33" s="552"/>
      <c r="L33" s="552"/>
      <c r="M33" s="552"/>
      <c r="N33" s="552"/>
      <c r="O33" s="552"/>
      <c r="P33" s="552"/>
      <c r="Q33" s="553"/>
    </row>
    <row r="34" spans="1:17" ht="30.75" customHeight="1" x14ac:dyDescent="0.2">
      <c r="A34" s="496" t="s">
        <v>12</v>
      </c>
      <c r="B34" s="498"/>
      <c r="C34" s="551" t="s">
        <v>380</v>
      </c>
      <c r="D34" s="552"/>
      <c r="E34" s="552"/>
      <c r="F34" s="552"/>
      <c r="G34" s="552"/>
      <c r="H34" s="552"/>
      <c r="I34" s="552"/>
      <c r="J34" s="552"/>
      <c r="K34" s="552"/>
      <c r="L34" s="552"/>
      <c r="M34" s="552"/>
      <c r="N34" s="552"/>
      <c r="O34" s="552"/>
      <c r="P34" s="552"/>
      <c r="Q34" s="553"/>
    </row>
    <row r="35" spans="1:17" ht="30" customHeight="1" x14ac:dyDescent="0.2">
      <c r="A35" s="496" t="s">
        <v>13</v>
      </c>
      <c r="B35" s="498"/>
      <c r="C35" s="551" t="s">
        <v>114</v>
      </c>
      <c r="D35" s="552"/>
      <c r="E35" s="552"/>
      <c r="F35" s="552"/>
      <c r="G35" s="552"/>
      <c r="H35" s="552"/>
      <c r="I35" s="552"/>
      <c r="J35" s="552"/>
      <c r="K35" s="552"/>
      <c r="L35" s="552"/>
      <c r="M35" s="552"/>
      <c r="N35" s="552"/>
      <c r="O35" s="552"/>
      <c r="P35" s="552"/>
      <c r="Q35" s="553"/>
    </row>
    <row r="36" spans="1:17" ht="44.25" customHeight="1" x14ac:dyDescent="0.2">
      <c r="A36" s="496" t="s">
        <v>14</v>
      </c>
      <c r="B36" s="498"/>
      <c r="C36" s="551" t="s">
        <v>113</v>
      </c>
      <c r="D36" s="567"/>
      <c r="E36" s="567"/>
      <c r="F36" s="567"/>
      <c r="G36" s="567"/>
      <c r="H36" s="567"/>
      <c r="I36" s="567"/>
      <c r="J36" s="567"/>
      <c r="K36" s="567"/>
      <c r="L36" s="567"/>
      <c r="M36" s="567"/>
      <c r="N36" s="567"/>
      <c r="O36" s="567"/>
      <c r="P36" s="567"/>
      <c r="Q36" s="568"/>
    </row>
    <row r="37" spans="1:17" ht="56.25" customHeight="1" x14ac:dyDescent="0.2">
      <c r="A37" s="496" t="s">
        <v>120</v>
      </c>
      <c r="B37" s="498"/>
      <c r="C37" s="564" t="s">
        <v>115</v>
      </c>
      <c r="D37" s="565"/>
      <c r="E37" s="565"/>
      <c r="F37" s="565"/>
      <c r="G37" s="565"/>
      <c r="H37" s="565"/>
      <c r="I37" s="565"/>
      <c r="J37" s="565"/>
      <c r="K37" s="565"/>
      <c r="L37" s="565"/>
      <c r="M37" s="565"/>
      <c r="N37" s="565"/>
      <c r="O37" s="565"/>
      <c r="P37" s="565"/>
      <c r="Q37" s="566"/>
    </row>
    <row r="38" spans="1:17" ht="29.25" customHeight="1" x14ac:dyDescent="0.2">
      <c r="A38" s="496" t="s">
        <v>15</v>
      </c>
      <c r="B38" s="498"/>
      <c r="C38" s="551" t="s">
        <v>176</v>
      </c>
      <c r="D38" s="552"/>
      <c r="E38" s="552"/>
      <c r="F38" s="552"/>
      <c r="G38" s="552"/>
      <c r="H38" s="552"/>
      <c r="I38" s="552"/>
      <c r="J38" s="552"/>
      <c r="K38" s="552"/>
      <c r="L38" s="552"/>
      <c r="M38" s="552"/>
      <c r="N38" s="552"/>
      <c r="O38" s="552"/>
      <c r="P38" s="552"/>
      <c r="Q38" s="553"/>
    </row>
    <row r="39" spans="1:17" ht="27" customHeight="1" x14ac:dyDescent="0.2">
      <c r="A39" s="496" t="s">
        <v>16</v>
      </c>
      <c r="B39" s="498"/>
      <c r="C39" s="554" t="s">
        <v>104</v>
      </c>
      <c r="D39" s="555"/>
      <c r="E39" s="555"/>
      <c r="F39" s="555"/>
      <c r="G39" s="555"/>
      <c r="H39" s="555"/>
      <c r="I39" s="555"/>
      <c r="J39" s="555"/>
      <c r="K39" s="555"/>
      <c r="L39" s="555"/>
      <c r="M39" s="555"/>
      <c r="N39" s="555"/>
      <c r="O39" s="555"/>
      <c r="P39" s="555"/>
      <c r="Q39" s="556"/>
    </row>
    <row r="40" spans="1:17" ht="27" customHeight="1" x14ac:dyDescent="0.2">
      <c r="A40" s="496" t="s">
        <v>127</v>
      </c>
      <c r="B40" s="498"/>
      <c r="C40" s="551" t="s">
        <v>17</v>
      </c>
      <c r="D40" s="552"/>
      <c r="E40" s="552"/>
      <c r="F40" s="552"/>
      <c r="G40" s="552"/>
      <c r="H40" s="552"/>
      <c r="I40" s="552"/>
      <c r="J40" s="552"/>
      <c r="K40" s="552"/>
      <c r="L40" s="552"/>
      <c r="M40" s="552"/>
      <c r="N40" s="552"/>
      <c r="O40" s="552"/>
      <c r="P40" s="552"/>
      <c r="Q40" s="553"/>
    </row>
    <row r="41" spans="1:17" ht="16.5" customHeight="1" x14ac:dyDescent="0.2">
      <c r="A41" s="342" t="s">
        <v>145</v>
      </c>
      <c r="B41" s="343"/>
      <c r="C41" s="557" t="s">
        <v>146</v>
      </c>
      <c r="D41" s="501"/>
      <c r="E41" s="501"/>
      <c r="F41" s="501"/>
      <c r="G41" s="501"/>
      <c r="H41" s="501"/>
      <c r="I41" s="501"/>
      <c r="J41" s="501"/>
      <c r="K41" s="501"/>
      <c r="L41" s="501"/>
      <c r="M41" s="501"/>
      <c r="N41" s="501"/>
      <c r="O41" s="501"/>
      <c r="P41" s="501"/>
      <c r="Q41" s="558"/>
    </row>
    <row r="42" spans="1:17" ht="15.75" customHeight="1" x14ac:dyDescent="0.2">
      <c r="A42" s="345"/>
      <c r="B42" s="346"/>
      <c r="C42" s="91"/>
      <c r="D42" s="1"/>
      <c r="E42" s="525" t="s">
        <v>348</v>
      </c>
      <c r="F42" s="525"/>
      <c r="G42" s="525"/>
      <c r="H42" s="525"/>
      <c r="I42" s="227"/>
      <c r="J42" s="227"/>
      <c r="K42" s="522" t="s">
        <v>177</v>
      </c>
      <c r="L42" s="522"/>
      <c r="M42" s="522"/>
      <c r="N42" s="227"/>
      <c r="O42" s="227"/>
      <c r="P42" s="1"/>
      <c r="Q42" s="92"/>
    </row>
    <row r="43" spans="1:17" ht="15.75" customHeight="1" x14ac:dyDescent="0.2">
      <c r="A43" s="345"/>
      <c r="B43" s="346"/>
      <c r="C43" s="91"/>
      <c r="D43" s="1"/>
      <c r="E43" s="525" t="s">
        <v>349</v>
      </c>
      <c r="F43" s="525"/>
      <c r="G43" s="525"/>
      <c r="H43" s="525"/>
      <c r="I43" s="227"/>
      <c r="J43" s="227"/>
      <c r="K43" s="522" t="s">
        <v>347</v>
      </c>
      <c r="L43" s="522"/>
      <c r="M43" s="522"/>
      <c r="N43" s="522"/>
      <c r="O43" s="522"/>
      <c r="P43" s="1"/>
      <c r="Q43" s="92"/>
    </row>
    <row r="44" spans="1:17" ht="15.75" customHeight="1" x14ac:dyDescent="0.2">
      <c r="A44" s="348"/>
      <c r="B44" s="349"/>
      <c r="C44" s="89"/>
      <c r="D44" s="90"/>
      <c r="E44" s="521" t="s">
        <v>128</v>
      </c>
      <c r="F44" s="521"/>
      <c r="G44" s="521"/>
      <c r="H44" s="521"/>
      <c r="I44" s="256"/>
      <c r="J44" s="256"/>
      <c r="K44" s="524" t="s">
        <v>178</v>
      </c>
      <c r="L44" s="524"/>
      <c r="M44" s="524"/>
      <c r="N44" s="256"/>
      <c r="O44" s="256"/>
      <c r="P44" s="90"/>
      <c r="Q44" s="93"/>
    </row>
    <row r="45" spans="1:17" ht="20.100000000000001" customHeight="1" x14ac:dyDescent="0.2"/>
    <row r="46" spans="1:17" x14ac:dyDescent="0.2">
      <c r="C46" s="523"/>
      <c r="D46" s="523"/>
      <c r="E46" s="523"/>
      <c r="F46" s="523"/>
      <c r="G46" s="523"/>
      <c r="H46" s="523"/>
      <c r="I46" s="523"/>
      <c r="J46" s="523"/>
      <c r="K46" s="1"/>
      <c r="L46" s="1"/>
    </row>
    <row r="47" spans="1:17" x14ac:dyDescent="0.2">
      <c r="C47" s="99"/>
      <c r="D47" s="495"/>
      <c r="E47" s="495"/>
      <c r="F47" s="1"/>
      <c r="G47" s="1"/>
      <c r="H47" s="474"/>
      <c r="I47" s="474"/>
      <c r="J47" s="474"/>
      <c r="K47" s="1"/>
      <c r="L47" s="1"/>
    </row>
    <row r="48" spans="1:17" x14ac:dyDescent="0.2">
      <c r="C48" s="495"/>
      <c r="D48" s="495"/>
      <c r="E48" s="495"/>
      <c r="F48" s="1"/>
      <c r="G48" s="1"/>
      <c r="H48" s="474"/>
      <c r="I48" s="474"/>
      <c r="J48" s="474"/>
      <c r="K48" s="474"/>
      <c r="L48" s="474"/>
    </row>
    <row r="49" spans="3:12" x14ac:dyDescent="0.2">
      <c r="C49" s="99"/>
      <c r="D49" s="495"/>
      <c r="E49" s="495"/>
      <c r="F49" s="1"/>
      <c r="G49" s="1"/>
      <c r="H49" s="559"/>
      <c r="I49" s="559"/>
      <c r="J49" s="559"/>
      <c r="K49" s="1"/>
      <c r="L49" s="1"/>
    </row>
  </sheetData>
  <mergeCells count="80">
    <mergeCell ref="K18:N18"/>
    <mergeCell ref="A26:Q26"/>
    <mergeCell ref="C30:Q30"/>
    <mergeCell ref="P18:Q18"/>
    <mergeCell ref="D12:E12"/>
    <mergeCell ref="D13:E13"/>
    <mergeCell ref="F16:J16"/>
    <mergeCell ref="B17:C17"/>
    <mergeCell ref="B16:C16"/>
    <mergeCell ref="K17:N17"/>
    <mergeCell ref="B12:C13"/>
    <mergeCell ref="P15:Q15"/>
    <mergeCell ref="P17:Q17"/>
    <mergeCell ref="B14:E14"/>
    <mergeCell ref="C38:Q38"/>
    <mergeCell ref="C36:Q36"/>
    <mergeCell ref="A31:B31"/>
    <mergeCell ref="A29:B29"/>
    <mergeCell ref="A30:B30"/>
    <mergeCell ref="C29:Q29"/>
    <mergeCell ref="C32:Q32"/>
    <mergeCell ref="C33:Q33"/>
    <mergeCell ref="A41:B44"/>
    <mergeCell ref="K15:L15"/>
    <mergeCell ref="M15:N15"/>
    <mergeCell ref="A28:B28"/>
    <mergeCell ref="A32:B32"/>
    <mergeCell ref="A33:B33"/>
    <mergeCell ref="F15:J15"/>
    <mergeCell ref="A40:B40"/>
    <mergeCell ref="C34:Q34"/>
    <mergeCell ref="C35:Q35"/>
    <mergeCell ref="A35:B35"/>
    <mergeCell ref="A37:B37"/>
    <mergeCell ref="A38:B38"/>
    <mergeCell ref="E42:H42"/>
    <mergeCell ref="H19:I19"/>
    <mergeCell ref="C37:Q37"/>
    <mergeCell ref="D49:E49"/>
    <mergeCell ref="A21:Q21"/>
    <mergeCell ref="C27:Q27"/>
    <mergeCell ref="C28:Q28"/>
    <mergeCell ref="C39:Q39"/>
    <mergeCell ref="C40:Q40"/>
    <mergeCell ref="C41:Q41"/>
    <mergeCell ref="H49:J49"/>
    <mergeCell ref="A39:B39"/>
    <mergeCell ref="A36:B36"/>
    <mergeCell ref="K43:O43"/>
    <mergeCell ref="A23:Q23"/>
    <mergeCell ref="C31:Q31"/>
    <mergeCell ref="A27:B27"/>
    <mergeCell ref="D47:E47"/>
    <mergeCell ref="A34:B34"/>
    <mergeCell ref="B3:Q3"/>
    <mergeCell ref="F5:J5"/>
    <mergeCell ref="B4:Q4"/>
    <mergeCell ref="P5:Q6"/>
    <mergeCell ref="M6:N6"/>
    <mergeCell ref="F6:G6"/>
    <mergeCell ref="H6:I6"/>
    <mergeCell ref="D6:E6"/>
    <mergeCell ref="K5:O5"/>
    <mergeCell ref="B6:C6"/>
    <mergeCell ref="K6:L6"/>
    <mergeCell ref="B7:C9"/>
    <mergeCell ref="B10:C11"/>
    <mergeCell ref="D11:E11"/>
    <mergeCell ref="D9:E9"/>
    <mergeCell ref="D8:E8"/>
    <mergeCell ref="D7:E7"/>
    <mergeCell ref="D10:E10"/>
    <mergeCell ref="C48:E48"/>
    <mergeCell ref="H48:L48"/>
    <mergeCell ref="E44:H44"/>
    <mergeCell ref="K42:M42"/>
    <mergeCell ref="C46:J46"/>
    <mergeCell ref="K44:M44"/>
    <mergeCell ref="E43:H43"/>
    <mergeCell ref="H47:J47"/>
  </mergeCells>
  <phoneticPr fontId="0" type="noConversion"/>
  <conditionalFormatting sqref="L12:L14 I7:I14 F17 D16:E17 N7:N14 O17:O18 P16:Q16 P7:Q14 G14 N16">
    <cfRule type="cellIs" dxfId="2" priority="1" stopIfTrue="1" operator="equal">
      <formula>0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8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2"/>
  </sheetPr>
  <dimension ref="A1:O41"/>
  <sheetViews>
    <sheetView topLeftCell="A19" zoomScale="150" zoomScaleNormal="150" zoomScalePageLayoutView="150" workbookViewId="0">
      <selection activeCell="F7" sqref="F7:F21"/>
    </sheetView>
  </sheetViews>
  <sheetFormatPr defaultColWidth="8.85546875" defaultRowHeight="12.75" x14ac:dyDescent="0.2"/>
  <cols>
    <col min="1" max="1" width="13.42578125" customWidth="1"/>
    <col min="2" max="2" width="19.85546875" customWidth="1"/>
    <col min="3" max="3" width="6.85546875" customWidth="1"/>
    <col min="4" max="4" width="8" customWidth="1"/>
    <col min="5" max="5" width="3.28515625" customWidth="1"/>
    <col min="7" max="7" width="10.28515625" customWidth="1"/>
    <col min="8" max="8" width="6.42578125" customWidth="1"/>
    <col min="9" max="9" width="9.85546875" customWidth="1"/>
    <col min="10" max="10" width="7.140625" customWidth="1"/>
    <col min="11" max="11" width="3" customWidth="1"/>
    <col min="12" max="12" width="9.42578125" customWidth="1"/>
    <col min="13" max="13" width="6.7109375" customWidth="1"/>
    <col min="14" max="14" width="7.140625" customWidth="1"/>
  </cols>
  <sheetData>
    <row r="1" spans="1:15" x14ac:dyDescent="0.2">
      <c r="A1" s="226"/>
      <c r="B1" s="226"/>
      <c r="C1" s="226"/>
      <c r="D1" s="226"/>
      <c r="E1" s="226"/>
      <c r="F1" s="226"/>
      <c r="G1" s="225"/>
    </row>
    <row r="2" spans="1:15" ht="47.25" customHeight="1" x14ac:dyDescent="0.2">
      <c r="A2" s="226"/>
      <c r="B2" s="307" t="s">
        <v>438</v>
      </c>
      <c r="C2" s="226"/>
      <c r="D2" s="226"/>
      <c r="E2" s="226"/>
      <c r="F2" s="226"/>
      <c r="G2" s="225"/>
    </row>
    <row r="3" spans="1:15" ht="15.75" customHeight="1" x14ac:dyDescent="0.2">
      <c r="A3" s="227"/>
      <c r="B3" s="312" t="s">
        <v>441</v>
      </c>
      <c r="C3" s="313"/>
      <c r="D3" s="313"/>
      <c r="E3" s="313"/>
      <c r="F3" s="314"/>
      <c r="G3" s="225"/>
    </row>
    <row r="4" spans="1:15" ht="16.5" customHeight="1" x14ac:dyDescent="0.2">
      <c r="A4" s="226"/>
      <c r="B4" s="427" t="s">
        <v>381</v>
      </c>
      <c r="C4" s="428"/>
      <c r="D4" s="428"/>
      <c r="E4" s="428"/>
      <c r="F4" s="539"/>
      <c r="G4" s="225"/>
    </row>
    <row r="5" spans="1:15" x14ac:dyDescent="0.2">
      <c r="A5" s="230"/>
      <c r="B5" s="626" t="s">
        <v>133</v>
      </c>
      <c r="C5" s="627" t="s">
        <v>23</v>
      </c>
      <c r="D5" s="236">
        <v>6</v>
      </c>
      <c r="E5" s="576" t="s">
        <v>346</v>
      </c>
      <c r="F5" s="628"/>
      <c r="G5" s="225"/>
      <c r="I5" s="8"/>
    </row>
    <row r="6" spans="1:15" ht="12.75" customHeight="1" x14ac:dyDescent="0.2">
      <c r="A6" s="230"/>
      <c r="B6" s="626"/>
      <c r="C6" s="627"/>
      <c r="D6" s="244" t="s">
        <v>24</v>
      </c>
      <c r="E6" s="408"/>
      <c r="F6" s="629"/>
      <c r="G6" s="225"/>
      <c r="I6" s="8"/>
    </row>
    <row r="7" spans="1:15" ht="20.100000000000001" customHeight="1" x14ac:dyDescent="0.2">
      <c r="A7" s="230"/>
      <c r="B7" s="624" t="s">
        <v>364</v>
      </c>
      <c r="C7" s="625"/>
      <c r="D7" s="237"/>
      <c r="E7" s="238" t="s">
        <v>25</v>
      </c>
      <c r="F7" s="239"/>
      <c r="G7" s="225"/>
      <c r="H7" s="3"/>
    </row>
    <row r="8" spans="1:15" ht="20.100000000000001" customHeight="1" x14ac:dyDescent="0.2">
      <c r="A8" s="230"/>
      <c r="B8" s="616" t="s">
        <v>363</v>
      </c>
      <c r="C8" s="617"/>
      <c r="D8" s="231"/>
      <c r="E8" s="238" t="s">
        <v>271</v>
      </c>
      <c r="F8" s="239"/>
      <c r="G8" s="225"/>
    </row>
    <row r="9" spans="1:15" ht="20.100000000000001" customHeight="1" x14ac:dyDescent="0.2">
      <c r="A9" s="230"/>
      <c r="B9" s="616" t="s">
        <v>362</v>
      </c>
      <c r="C9" s="617"/>
      <c r="D9" s="231"/>
      <c r="E9" s="238" t="s">
        <v>272</v>
      </c>
      <c r="F9" s="239"/>
      <c r="G9" s="225"/>
      <c r="H9" s="495"/>
      <c r="I9" s="495"/>
      <c r="J9" s="98"/>
      <c r="K9" s="99"/>
      <c r="L9" s="474"/>
      <c r="M9" s="474"/>
      <c r="N9" s="474"/>
      <c r="O9" s="1"/>
    </row>
    <row r="10" spans="1:15" ht="20.100000000000001" customHeight="1" x14ac:dyDescent="0.2">
      <c r="A10" s="230"/>
      <c r="B10" s="616" t="s">
        <v>361</v>
      </c>
      <c r="C10" s="617"/>
      <c r="D10" s="231"/>
      <c r="E10" s="238" t="s">
        <v>273</v>
      </c>
      <c r="F10" s="239"/>
      <c r="G10" s="225"/>
      <c r="H10" s="495"/>
      <c r="I10" s="495"/>
      <c r="J10" s="98"/>
      <c r="K10" s="79"/>
      <c r="L10" s="474"/>
      <c r="M10" s="474"/>
      <c r="N10" s="474"/>
      <c r="O10" s="474"/>
    </row>
    <row r="11" spans="1:15" ht="20.100000000000001" customHeight="1" x14ac:dyDescent="0.2">
      <c r="A11" s="230"/>
      <c r="B11" s="616" t="s">
        <v>360</v>
      </c>
      <c r="C11" s="617"/>
      <c r="D11" s="231"/>
      <c r="E11" s="238" t="s">
        <v>274</v>
      </c>
      <c r="F11" s="239"/>
      <c r="G11" s="225"/>
      <c r="H11" s="495"/>
      <c r="I11" s="495"/>
      <c r="J11" s="98"/>
      <c r="K11" s="99"/>
      <c r="L11" s="559"/>
      <c r="M11" s="559"/>
      <c r="N11" s="559"/>
      <c r="O11" s="1"/>
    </row>
    <row r="12" spans="1:15" ht="20.100000000000001" customHeight="1" x14ac:dyDescent="0.2">
      <c r="A12" s="230"/>
      <c r="B12" s="616" t="s">
        <v>359</v>
      </c>
      <c r="C12" s="617"/>
      <c r="D12" s="231"/>
      <c r="E12" s="238" t="s">
        <v>275</v>
      </c>
      <c r="F12" s="239"/>
      <c r="G12" s="225"/>
    </row>
    <row r="13" spans="1:15" ht="20.100000000000001" customHeight="1" x14ac:dyDescent="0.2">
      <c r="A13" s="230"/>
      <c r="B13" s="616" t="s">
        <v>358</v>
      </c>
      <c r="C13" s="617"/>
      <c r="D13" s="231"/>
      <c r="E13" s="238" t="s">
        <v>188</v>
      </c>
      <c r="F13" s="239"/>
      <c r="G13" s="225"/>
    </row>
    <row r="14" spans="1:15" ht="20.100000000000001" customHeight="1" x14ac:dyDescent="0.2">
      <c r="A14" s="230"/>
      <c r="B14" s="616" t="s">
        <v>357</v>
      </c>
      <c r="C14" s="617"/>
      <c r="D14" s="231"/>
      <c r="E14" s="238" t="s">
        <v>195</v>
      </c>
      <c r="F14" s="239"/>
      <c r="G14" s="225"/>
    </row>
    <row r="15" spans="1:15" ht="20.100000000000001" customHeight="1" x14ac:dyDescent="0.2">
      <c r="A15" s="230"/>
      <c r="B15" s="616" t="s">
        <v>356</v>
      </c>
      <c r="C15" s="617"/>
      <c r="D15" s="231"/>
      <c r="E15" s="238" t="s">
        <v>202</v>
      </c>
      <c r="F15" s="239"/>
      <c r="G15" s="225"/>
      <c r="I15" s="3"/>
    </row>
    <row r="16" spans="1:15" ht="20.100000000000001" customHeight="1" x14ac:dyDescent="0.2">
      <c r="A16" s="230"/>
      <c r="B16" s="616" t="s">
        <v>350</v>
      </c>
      <c r="C16" s="617"/>
      <c r="D16" s="231"/>
      <c r="E16" s="238" t="s">
        <v>208</v>
      </c>
      <c r="F16" s="239"/>
      <c r="G16" s="225"/>
    </row>
    <row r="17" spans="1:10" ht="20.100000000000001" customHeight="1" x14ac:dyDescent="0.2">
      <c r="A17" s="230"/>
      <c r="B17" s="616" t="s">
        <v>351</v>
      </c>
      <c r="C17" s="617"/>
      <c r="D17" s="231"/>
      <c r="E17" s="238" t="s">
        <v>215</v>
      </c>
      <c r="F17" s="239"/>
      <c r="G17" s="225"/>
    </row>
    <row r="18" spans="1:10" ht="20.100000000000001" customHeight="1" x14ac:dyDescent="0.2">
      <c r="A18" s="230"/>
      <c r="B18" s="616" t="s">
        <v>352</v>
      </c>
      <c r="C18" s="617"/>
      <c r="D18" s="231"/>
      <c r="E18" s="238" t="s">
        <v>276</v>
      </c>
      <c r="F18" s="239"/>
      <c r="G18" s="225"/>
    </row>
    <row r="19" spans="1:10" ht="20.100000000000001" customHeight="1" x14ac:dyDescent="0.2">
      <c r="A19" s="230"/>
      <c r="B19" s="616" t="s">
        <v>353</v>
      </c>
      <c r="C19" s="617"/>
      <c r="D19" s="231"/>
      <c r="E19" s="238" t="s">
        <v>277</v>
      </c>
      <c r="F19" s="239"/>
      <c r="G19" s="225"/>
    </row>
    <row r="20" spans="1:10" ht="20.100000000000001" customHeight="1" x14ac:dyDescent="0.2">
      <c r="A20" s="230"/>
      <c r="B20" s="616" t="s">
        <v>354</v>
      </c>
      <c r="C20" s="617"/>
      <c r="D20" s="231"/>
      <c r="E20" s="238" t="s">
        <v>278</v>
      </c>
      <c r="F20" s="239"/>
      <c r="G20" s="225"/>
    </row>
    <row r="21" spans="1:10" ht="20.100000000000001" customHeight="1" x14ac:dyDescent="0.2">
      <c r="A21" s="230"/>
      <c r="B21" s="630" t="s">
        <v>355</v>
      </c>
      <c r="C21" s="631"/>
      <c r="D21" s="242"/>
      <c r="E21" s="240" t="s">
        <v>279</v>
      </c>
      <c r="F21" s="239"/>
      <c r="G21" s="225"/>
    </row>
    <row r="22" spans="1:10" ht="12" customHeight="1" x14ac:dyDescent="0.2">
      <c r="A22" s="230"/>
      <c r="B22" s="607" t="s">
        <v>124</v>
      </c>
      <c r="C22" s="608"/>
      <c r="D22" s="611">
        <v>8</v>
      </c>
      <c r="E22" s="603" t="s">
        <v>366</v>
      </c>
      <c r="F22" s="600">
        <f>(SUM(F7:F21))/15</f>
        <v>0</v>
      </c>
      <c r="G22" s="225"/>
      <c r="I22" s="118"/>
      <c r="J22" s="119"/>
    </row>
    <row r="23" spans="1:10" ht="2.25" customHeight="1" x14ac:dyDescent="0.2">
      <c r="A23" s="56"/>
      <c r="B23" s="609"/>
      <c r="C23" s="610"/>
      <c r="D23" s="612"/>
      <c r="E23" s="604"/>
      <c r="F23" s="601"/>
      <c r="G23" s="225"/>
    </row>
    <row r="24" spans="1:10" ht="9" customHeight="1" x14ac:dyDescent="0.2">
      <c r="A24" s="227"/>
      <c r="B24" s="243"/>
      <c r="C24" s="596" t="s">
        <v>147</v>
      </c>
      <c r="D24" s="597"/>
      <c r="E24" s="605"/>
      <c r="F24" s="601"/>
      <c r="G24" s="225"/>
      <c r="I24" s="120"/>
    </row>
    <row r="25" spans="1:10" ht="5.25" customHeight="1" x14ac:dyDescent="0.2">
      <c r="A25" s="227"/>
      <c r="B25" s="241"/>
      <c r="C25" s="598"/>
      <c r="D25" s="599"/>
      <c r="E25" s="606"/>
      <c r="F25" s="602"/>
      <c r="G25" s="225"/>
      <c r="I25" s="120"/>
    </row>
    <row r="26" spans="1:10" x14ac:dyDescent="0.2">
      <c r="A26" s="227"/>
      <c r="B26" s="228"/>
      <c r="C26" s="226"/>
      <c r="D26" s="226"/>
      <c r="E26" s="226"/>
      <c r="F26" s="229"/>
      <c r="G26" s="225"/>
      <c r="I26" s="120"/>
    </row>
    <row r="27" spans="1:10" ht="21" customHeight="1" x14ac:dyDescent="0.2">
      <c r="A27" s="57"/>
      <c r="B27" s="632" t="s">
        <v>129</v>
      </c>
      <c r="C27" s="633"/>
      <c r="D27" s="633"/>
      <c r="E27" s="238" t="s">
        <v>368</v>
      </c>
      <c r="F27" s="245">
        <f>IF(F22&gt;=D22,1000,IF(F22&lt;=D5,0,((500)*(F22-D5))))</f>
        <v>0</v>
      </c>
      <c r="G27" s="225"/>
      <c r="I27" s="121"/>
    </row>
    <row r="28" spans="1:10" x14ac:dyDescent="0.2">
      <c r="A28" s="226"/>
      <c r="B28" s="226"/>
      <c r="C28" s="226"/>
      <c r="D28" s="226"/>
      <c r="F28" s="226"/>
      <c r="G28" s="225"/>
      <c r="I28" s="122"/>
    </row>
    <row r="29" spans="1:10" x14ac:dyDescent="0.2">
      <c r="A29" s="226"/>
      <c r="B29" s="226"/>
      <c r="C29" s="226"/>
      <c r="D29" s="226"/>
      <c r="E29" s="226"/>
      <c r="F29" s="226"/>
      <c r="G29" s="226"/>
    </row>
    <row r="30" spans="1:10" x14ac:dyDescent="0.2">
      <c r="A30" s="226"/>
      <c r="B30" s="226"/>
      <c r="C30" s="226"/>
      <c r="D30" s="226"/>
      <c r="E30" s="226"/>
      <c r="F30" s="226"/>
      <c r="G30" s="226"/>
    </row>
    <row r="31" spans="1:10" x14ac:dyDescent="0.2">
      <c r="A31" s="634" t="s">
        <v>443</v>
      </c>
      <c r="B31" s="634"/>
      <c r="C31" s="634"/>
      <c r="D31" s="634"/>
      <c r="E31" s="634"/>
      <c r="F31" s="634"/>
      <c r="G31" s="634"/>
    </row>
    <row r="32" spans="1:10" ht="24.75" customHeight="1" x14ac:dyDescent="0.2">
      <c r="A32" s="129" t="s">
        <v>382</v>
      </c>
      <c r="B32" s="613" t="s">
        <v>186</v>
      </c>
      <c r="C32" s="614"/>
      <c r="D32" s="614"/>
      <c r="E32" s="614"/>
      <c r="F32" s="614"/>
      <c r="G32" s="615"/>
      <c r="I32" s="120"/>
    </row>
    <row r="33" spans="1:9" ht="25.5" x14ac:dyDescent="0.2">
      <c r="A33" s="112" t="s">
        <v>130</v>
      </c>
      <c r="B33" s="618" t="s">
        <v>125</v>
      </c>
      <c r="C33" s="619"/>
      <c r="D33" s="619"/>
      <c r="E33" s="619"/>
      <c r="F33" s="619"/>
      <c r="G33" s="620"/>
    </row>
    <row r="34" spans="1:9" ht="38.25" x14ac:dyDescent="0.2">
      <c r="A34" s="55" t="s">
        <v>365</v>
      </c>
      <c r="B34" s="618" t="s">
        <v>179</v>
      </c>
      <c r="C34" s="619"/>
      <c r="D34" s="619"/>
      <c r="E34" s="619"/>
      <c r="F34" s="619"/>
      <c r="G34" s="620"/>
    </row>
    <row r="35" spans="1:9" ht="25.5" x14ac:dyDescent="0.2">
      <c r="A35" s="55" t="s">
        <v>367</v>
      </c>
      <c r="B35" s="621" t="s">
        <v>383</v>
      </c>
      <c r="C35" s="622"/>
      <c r="D35" s="622"/>
      <c r="E35" s="622"/>
      <c r="F35" s="622"/>
      <c r="G35" s="623"/>
    </row>
    <row r="36" spans="1:9" ht="12.75" customHeight="1" x14ac:dyDescent="0.2">
      <c r="A36" s="342" t="s">
        <v>384</v>
      </c>
      <c r="B36" s="590" t="s">
        <v>148</v>
      </c>
      <c r="C36" s="591"/>
      <c r="D36" s="591"/>
      <c r="E36" s="591"/>
      <c r="F36" s="591"/>
      <c r="G36" s="592"/>
    </row>
    <row r="37" spans="1:9" x14ac:dyDescent="0.2">
      <c r="A37" s="345"/>
      <c r="B37" s="593" t="s">
        <v>369</v>
      </c>
      <c r="C37" s="525"/>
      <c r="D37" s="123"/>
      <c r="E37" s="124"/>
      <c r="F37" s="522" t="s">
        <v>180</v>
      </c>
      <c r="G37" s="594"/>
      <c r="H37" s="111"/>
      <c r="I37" s="1"/>
    </row>
    <row r="38" spans="1:9" ht="13.5" customHeight="1" x14ac:dyDescent="0.2">
      <c r="A38" s="345"/>
      <c r="B38" s="593" t="s">
        <v>370</v>
      </c>
      <c r="C38" s="525"/>
      <c r="D38" s="123"/>
      <c r="E38" s="124"/>
      <c r="F38" s="522" t="s">
        <v>412</v>
      </c>
      <c r="G38" s="594"/>
      <c r="H38" s="111"/>
      <c r="I38" s="255">
        <f>6*0.5+5</f>
        <v>8</v>
      </c>
    </row>
    <row r="39" spans="1:9" ht="15.75" customHeight="1" x14ac:dyDescent="0.2">
      <c r="A39" s="348"/>
      <c r="B39" s="595" t="s">
        <v>131</v>
      </c>
      <c r="C39" s="521"/>
      <c r="D39" s="125"/>
      <c r="E39" s="126"/>
      <c r="F39" s="126" t="s">
        <v>181</v>
      </c>
      <c r="G39" s="127"/>
      <c r="H39" s="128"/>
      <c r="I39" s="1"/>
    </row>
    <row r="40" spans="1:9" x14ac:dyDescent="0.2">
      <c r="A40" s="226"/>
      <c r="B40" s="226"/>
      <c r="C40" s="226"/>
      <c r="D40" s="226"/>
      <c r="E40" s="226"/>
      <c r="F40" s="226"/>
      <c r="G40" s="226"/>
    </row>
    <row r="41" spans="1:9" x14ac:dyDescent="0.2">
      <c r="A41" s="226"/>
      <c r="B41" s="226"/>
      <c r="C41" s="226"/>
      <c r="D41" s="226"/>
      <c r="E41" s="226"/>
      <c r="F41" s="226"/>
      <c r="G41" s="226"/>
    </row>
  </sheetData>
  <mergeCells count="44">
    <mergeCell ref="B33:G33"/>
    <mergeCell ref="B34:G34"/>
    <mergeCell ref="B35:G35"/>
    <mergeCell ref="B3:F3"/>
    <mergeCell ref="B4:F4"/>
    <mergeCell ref="B7:C7"/>
    <mergeCell ref="B5:B6"/>
    <mergeCell ref="C5:C6"/>
    <mergeCell ref="E5:F6"/>
    <mergeCell ref="B10:C10"/>
    <mergeCell ref="B16:C16"/>
    <mergeCell ref="B17:C17"/>
    <mergeCell ref="B14:C14"/>
    <mergeCell ref="B21:C21"/>
    <mergeCell ref="B27:D27"/>
    <mergeCell ref="A31:G31"/>
    <mergeCell ref="H10:I10"/>
    <mergeCell ref="L10:O10"/>
    <mergeCell ref="B32:G32"/>
    <mergeCell ref="B8:C8"/>
    <mergeCell ref="B9:C9"/>
    <mergeCell ref="H9:I9"/>
    <mergeCell ref="L9:N9"/>
    <mergeCell ref="L11:N11"/>
    <mergeCell ref="B12:C12"/>
    <mergeCell ref="B13:C13"/>
    <mergeCell ref="B19:C19"/>
    <mergeCell ref="B20:C20"/>
    <mergeCell ref="B11:C11"/>
    <mergeCell ref="B18:C18"/>
    <mergeCell ref="H11:I11"/>
    <mergeCell ref="B15:C15"/>
    <mergeCell ref="C24:D25"/>
    <mergeCell ref="F22:F25"/>
    <mergeCell ref="E22:E25"/>
    <mergeCell ref="B22:C23"/>
    <mergeCell ref="D22:D23"/>
    <mergeCell ref="A36:A39"/>
    <mergeCell ref="B36:G36"/>
    <mergeCell ref="B37:C37"/>
    <mergeCell ref="B38:C38"/>
    <mergeCell ref="F38:G38"/>
    <mergeCell ref="B39:C39"/>
    <mergeCell ref="F37:G37"/>
  </mergeCells>
  <phoneticPr fontId="0" type="noConversion"/>
  <conditionalFormatting sqref="I22">
    <cfRule type="cellIs" dxfId="1" priority="1" stopIfTrue="1" operator="equal">
      <formula>0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8" orientation="portrait" horizontalDpi="4294967295" verticalDpi="429496729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1" enableFormatConditionsCalculation="0">
    <pageSetUpPr fitToPage="1"/>
  </sheetPr>
  <dimension ref="A1:I38"/>
  <sheetViews>
    <sheetView showGridLines="0" zoomScale="150" zoomScaleNormal="150" zoomScalePageLayoutView="150" workbookViewId="0">
      <selection activeCell="E13" sqref="E13:F13"/>
    </sheetView>
  </sheetViews>
  <sheetFormatPr defaultColWidth="8.85546875" defaultRowHeight="12.75" x14ac:dyDescent="0.2"/>
  <cols>
    <col min="2" max="2" width="21.42578125" customWidth="1"/>
    <col min="3" max="3" width="10.42578125" customWidth="1"/>
    <col min="4" max="4" width="10.140625" customWidth="1"/>
    <col min="5" max="5" width="13.140625" customWidth="1"/>
    <col min="6" max="6" width="10.28515625" customWidth="1"/>
    <col min="7" max="8" width="6.42578125" customWidth="1"/>
  </cols>
  <sheetData>
    <row r="1" spans="1:9" ht="50.25" customHeight="1" x14ac:dyDescent="0.2">
      <c r="B1" s="307" t="s">
        <v>439</v>
      </c>
    </row>
    <row r="2" spans="1:9" ht="9.75" customHeight="1" x14ac:dyDescent="0.2"/>
    <row r="3" spans="1:9" ht="23.25" customHeight="1" x14ac:dyDescent="0.25">
      <c r="A3" s="635" t="s">
        <v>442</v>
      </c>
      <c r="B3" s="636"/>
      <c r="C3" s="636"/>
      <c r="D3" s="636"/>
      <c r="E3" s="636"/>
      <c r="F3" s="637"/>
    </row>
    <row r="4" spans="1:9" ht="8.25" customHeight="1" x14ac:dyDescent="0.2">
      <c r="A4" s="68"/>
      <c r="B4" s="46"/>
      <c r="C4" s="46"/>
      <c r="D4" s="46"/>
      <c r="E4" s="46"/>
      <c r="F4" s="110"/>
    </row>
    <row r="5" spans="1:9" ht="21" customHeight="1" x14ac:dyDescent="0.2">
      <c r="A5" s="436" t="s">
        <v>62</v>
      </c>
      <c r="B5" s="437"/>
      <c r="C5" s="438"/>
      <c r="D5" s="661" t="s">
        <v>182</v>
      </c>
      <c r="E5" s="662"/>
      <c r="F5" s="663" t="s">
        <v>61</v>
      </c>
    </row>
    <row r="6" spans="1:9" ht="18.75" customHeight="1" x14ac:dyDescent="0.2">
      <c r="A6" s="439"/>
      <c r="B6" s="440"/>
      <c r="C6" s="441"/>
      <c r="D6" s="645" t="s">
        <v>63</v>
      </c>
      <c r="E6" s="646"/>
      <c r="F6" s="664"/>
    </row>
    <row r="7" spans="1:9" ht="40.5" customHeight="1" x14ac:dyDescent="0.2">
      <c r="A7" s="69" t="s">
        <v>52</v>
      </c>
      <c r="B7" s="659" t="s">
        <v>183</v>
      </c>
      <c r="C7" s="660"/>
      <c r="D7" s="53" t="s">
        <v>149</v>
      </c>
      <c r="E7" s="248"/>
      <c r="F7" s="105">
        <v>3</v>
      </c>
    </row>
    <row r="8" spans="1:9" ht="39.75" customHeight="1" x14ac:dyDescent="0.2">
      <c r="A8" s="78" t="s">
        <v>53</v>
      </c>
      <c r="B8" s="643" t="s">
        <v>184</v>
      </c>
      <c r="C8" s="644"/>
      <c r="D8" s="45" t="s">
        <v>150</v>
      </c>
      <c r="E8" s="249"/>
      <c r="F8" s="105">
        <v>3</v>
      </c>
      <c r="I8" s="4"/>
    </row>
    <row r="9" spans="1:9" ht="39.75" customHeight="1" x14ac:dyDescent="0.2">
      <c r="A9" s="180" t="s">
        <v>54</v>
      </c>
      <c r="B9" s="614" t="s">
        <v>385</v>
      </c>
      <c r="C9" s="640"/>
      <c r="D9" s="45" t="s">
        <v>151</v>
      </c>
      <c r="E9" s="249"/>
      <c r="F9" s="105">
        <v>4</v>
      </c>
    </row>
    <row r="10" spans="1:9" ht="40.5" customHeight="1" x14ac:dyDescent="0.2">
      <c r="A10" s="179" t="s">
        <v>55</v>
      </c>
      <c r="B10" s="614" t="s">
        <v>87</v>
      </c>
      <c r="C10" s="640"/>
      <c r="D10" s="45" t="s">
        <v>152</v>
      </c>
      <c r="E10" s="249"/>
      <c r="F10" s="105">
        <v>1</v>
      </c>
    </row>
    <row r="11" spans="1:9" ht="39.75" customHeight="1" x14ac:dyDescent="0.2">
      <c r="A11" s="181" t="s">
        <v>0</v>
      </c>
      <c r="B11" s="641" t="s">
        <v>153</v>
      </c>
      <c r="C11" s="642"/>
      <c r="D11" s="70" t="s">
        <v>154</v>
      </c>
      <c r="E11" s="250"/>
      <c r="F11" s="106">
        <v>1</v>
      </c>
    </row>
    <row r="12" spans="1:9" ht="12" customHeight="1" x14ac:dyDescent="0.2">
      <c r="A12" s="107"/>
      <c r="B12" s="108"/>
      <c r="C12" s="108"/>
      <c r="D12" s="58"/>
      <c r="E12" s="178"/>
      <c r="F12" s="109"/>
    </row>
    <row r="13" spans="1:9" ht="25.5" customHeight="1" x14ac:dyDescent="0.2">
      <c r="A13" s="77"/>
      <c r="B13" s="647" t="s">
        <v>163</v>
      </c>
      <c r="C13" s="648"/>
      <c r="D13" s="70" t="s">
        <v>164</v>
      </c>
      <c r="E13" s="649"/>
      <c r="F13" s="650"/>
    </row>
    <row r="14" spans="1:9" ht="3" customHeight="1" x14ac:dyDescent="0.2">
      <c r="F14" s="134"/>
    </row>
    <row r="15" spans="1:9" ht="3" customHeight="1" x14ac:dyDescent="0.2">
      <c r="B15" t="s">
        <v>230</v>
      </c>
      <c r="F15" s="134"/>
    </row>
    <row r="16" spans="1:9" ht="3" customHeight="1" x14ac:dyDescent="0.2">
      <c r="B16" t="s">
        <v>231</v>
      </c>
      <c r="F16" s="134"/>
    </row>
    <row r="17" spans="1:6" ht="3" customHeight="1" x14ac:dyDescent="0.2">
      <c r="B17" t="s">
        <v>232</v>
      </c>
      <c r="F17" s="134"/>
    </row>
    <row r="18" spans="1:6" ht="3" customHeight="1" x14ac:dyDescent="0.2">
      <c r="B18" t="s">
        <v>233</v>
      </c>
      <c r="F18" s="134"/>
    </row>
    <row r="19" spans="1:6" ht="3" customHeight="1" x14ac:dyDescent="0.2">
      <c r="B19" t="s">
        <v>234</v>
      </c>
      <c r="F19" s="134"/>
    </row>
    <row r="20" spans="1:6" ht="9" customHeight="1" x14ac:dyDescent="0.25">
      <c r="B20" s="658"/>
      <c r="C20" s="658"/>
      <c r="D20" s="658"/>
      <c r="E20" s="658"/>
      <c r="F20" s="658"/>
    </row>
    <row r="21" spans="1:6" ht="8.25" customHeight="1" x14ac:dyDescent="0.2">
      <c r="B21" s="47"/>
      <c r="C21" s="47"/>
      <c r="D21" s="47"/>
      <c r="E21" s="48"/>
      <c r="F21" s="48"/>
    </row>
    <row r="22" spans="1:6" ht="15" customHeight="1" x14ac:dyDescent="0.25">
      <c r="A22" s="657" t="s">
        <v>185</v>
      </c>
      <c r="B22" s="657"/>
      <c r="C22" s="657"/>
      <c r="D22" s="657"/>
      <c r="E22" s="657"/>
      <c r="F22" s="657"/>
    </row>
    <row r="23" spans="1:6" ht="2.25" customHeight="1" x14ac:dyDescent="0.2">
      <c r="B23" s="34"/>
      <c r="C23" s="34"/>
      <c r="D23" s="34"/>
    </row>
    <row r="24" spans="1:6" ht="34.5" customHeight="1" x14ac:dyDescent="0.2">
      <c r="A24" s="370" t="s">
        <v>102</v>
      </c>
      <c r="B24" s="370"/>
      <c r="C24" s="370"/>
      <c r="D24" s="370"/>
      <c r="E24" s="370"/>
      <c r="F24" s="370"/>
    </row>
    <row r="25" spans="1:6" ht="6" customHeight="1" x14ac:dyDescent="0.2"/>
    <row r="26" spans="1:6" ht="30" customHeight="1" x14ac:dyDescent="0.2">
      <c r="A26" s="667" t="s">
        <v>155</v>
      </c>
      <c r="B26" s="668"/>
      <c r="C26" s="654" t="s">
        <v>371</v>
      </c>
      <c r="D26" s="655"/>
      <c r="E26" s="655"/>
      <c r="F26" s="656"/>
    </row>
    <row r="27" spans="1:6" ht="6" customHeight="1" x14ac:dyDescent="0.2">
      <c r="A27" s="147"/>
      <c r="B27" s="147"/>
      <c r="C27" s="3"/>
      <c r="D27" s="3"/>
      <c r="E27" s="3"/>
      <c r="F27" s="3"/>
    </row>
    <row r="28" spans="1:6" ht="30" customHeight="1" x14ac:dyDescent="0.2">
      <c r="A28" s="667" t="s">
        <v>156</v>
      </c>
      <c r="B28" s="668"/>
      <c r="C28" s="654" t="s">
        <v>157</v>
      </c>
      <c r="D28" s="655"/>
      <c r="E28" s="655"/>
      <c r="F28" s="656"/>
    </row>
    <row r="29" spans="1:6" ht="6" customHeight="1" x14ac:dyDescent="0.2">
      <c r="A29" s="147"/>
      <c r="B29" s="147"/>
      <c r="C29" s="3"/>
      <c r="D29" s="3"/>
      <c r="E29" s="3"/>
      <c r="F29" s="3"/>
    </row>
    <row r="30" spans="1:6" ht="30" customHeight="1" x14ac:dyDescent="0.2">
      <c r="A30" s="667" t="s">
        <v>158</v>
      </c>
      <c r="B30" s="668"/>
      <c r="C30" s="654" t="s">
        <v>372</v>
      </c>
      <c r="D30" s="655"/>
      <c r="E30" s="655"/>
      <c r="F30" s="656"/>
    </row>
    <row r="31" spans="1:6" ht="6" customHeight="1" x14ac:dyDescent="0.2">
      <c r="A31" s="147"/>
      <c r="B31" s="147"/>
      <c r="C31" s="3"/>
      <c r="D31" s="3"/>
      <c r="E31" s="3"/>
      <c r="F31" s="3"/>
    </row>
    <row r="32" spans="1:6" ht="32.25" customHeight="1" x14ac:dyDescent="0.2">
      <c r="A32" s="667" t="s">
        <v>159</v>
      </c>
      <c r="B32" s="668"/>
      <c r="C32" s="654" t="s">
        <v>160</v>
      </c>
      <c r="D32" s="655"/>
      <c r="E32" s="655"/>
      <c r="F32" s="656"/>
    </row>
    <row r="33" spans="1:6" ht="7.5" customHeight="1" x14ac:dyDescent="0.2">
      <c r="A33" s="147"/>
      <c r="B33" s="147"/>
      <c r="C33" s="3"/>
      <c r="D33" s="3"/>
      <c r="E33" s="3"/>
      <c r="F33" s="3"/>
    </row>
    <row r="34" spans="1:6" ht="30" customHeight="1" x14ac:dyDescent="0.2">
      <c r="A34" s="667" t="s">
        <v>161</v>
      </c>
      <c r="B34" s="668"/>
      <c r="C34" s="654" t="s">
        <v>427</v>
      </c>
      <c r="D34" s="655"/>
      <c r="E34" s="655"/>
      <c r="F34" s="656"/>
    </row>
    <row r="35" spans="1:6" ht="9" customHeight="1" x14ac:dyDescent="0.2">
      <c r="A35" s="147"/>
      <c r="B35" s="147"/>
      <c r="C35" s="3"/>
      <c r="D35" s="3"/>
      <c r="E35" s="3"/>
      <c r="F35" s="3"/>
    </row>
    <row r="36" spans="1:6" ht="6" customHeight="1" x14ac:dyDescent="0.2">
      <c r="A36" s="3"/>
      <c r="B36" s="3"/>
      <c r="C36" s="3"/>
      <c r="D36" s="3"/>
      <c r="E36" s="3"/>
      <c r="F36" s="3"/>
    </row>
    <row r="37" spans="1:6" ht="60.75" customHeight="1" x14ac:dyDescent="0.2">
      <c r="A37" s="638" t="s">
        <v>162</v>
      </c>
      <c r="B37" s="639"/>
      <c r="C37" s="651" t="s">
        <v>426</v>
      </c>
      <c r="D37" s="652"/>
      <c r="E37" s="652"/>
      <c r="F37" s="653"/>
    </row>
    <row r="38" spans="1:6" ht="27" customHeight="1" x14ac:dyDescent="0.2">
      <c r="A38" s="665"/>
      <c r="B38" s="666"/>
      <c r="C38" s="182"/>
      <c r="D38" s="182"/>
      <c r="E38" s="182"/>
      <c r="F38" s="183"/>
    </row>
  </sheetData>
  <mergeCells count="28">
    <mergeCell ref="F5:F6"/>
    <mergeCell ref="A38:B38"/>
    <mergeCell ref="A24:F24"/>
    <mergeCell ref="A28:B28"/>
    <mergeCell ref="A30:B30"/>
    <mergeCell ref="A32:B32"/>
    <mergeCell ref="A34:B34"/>
    <mergeCell ref="C34:F34"/>
    <mergeCell ref="C28:F28"/>
    <mergeCell ref="C30:F30"/>
    <mergeCell ref="C26:F26"/>
    <mergeCell ref="A26:B26"/>
    <mergeCell ref="A3:F3"/>
    <mergeCell ref="A37:B37"/>
    <mergeCell ref="B9:C9"/>
    <mergeCell ref="B11:C11"/>
    <mergeCell ref="B8:C8"/>
    <mergeCell ref="D6:E6"/>
    <mergeCell ref="B13:C13"/>
    <mergeCell ref="E13:F13"/>
    <mergeCell ref="C37:F37"/>
    <mergeCell ref="C32:F32"/>
    <mergeCell ref="A22:F22"/>
    <mergeCell ref="B20:F20"/>
    <mergeCell ref="A5:C6"/>
    <mergeCell ref="B7:C7"/>
    <mergeCell ref="B10:C10"/>
    <mergeCell ref="D5:E5"/>
  </mergeCells>
  <phoneticPr fontId="0" type="noConversion"/>
  <conditionalFormatting sqref="E7:E13">
    <cfRule type="cellIs" dxfId="0" priority="1" stopIfTrue="1" operator="equal">
      <formula>0</formula>
    </cfRule>
  </conditionalFormatting>
  <printOptions horizontalCentered="1" verticalCentered="1"/>
  <pageMargins left="0.78740157480314965" right="0.51181102362204722" top="1.0236220472440944" bottom="0.74803149606299213" header="0.74803149606299213" footer="0.51181102362204722"/>
  <pageSetup paperSize="9" scale="84"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TABELA 1</vt:lpstr>
      <vt:lpstr>TABELA 2</vt:lpstr>
      <vt:lpstr>TABELA 3</vt:lpstr>
      <vt:lpstr>TABELA 4</vt:lpstr>
      <vt:lpstr>TABELA 5</vt:lpstr>
      <vt:lpstr>NOTA TÉCNICA</vt:lpstr>
      <vt:lpstr>'NOTA TÉCNICA'!Area_de_impressao</vt:lpstr>
      <vt:lpstr>'TABELA 1'!Area_de_impressao</vt:lpstr>
      <vt:lpstr>'TABELA 2'!Area_de_impressao</vt:lpstr>
      <vt:lpstr>'TABELA 3'!Area_de_impressao</vt:lpstr>
      <vt:lpstr>'TABELA 4'!Area_de_impressao</vt:lpstr>
      <vt:lpstr>'TABELA 5'!Area_de_impressao</vt:lpstr>
      <vt:lpstr>'TABELA 1'!Titulos_de_impressao</vt:lpstr>
    </vt:vector>
  </TitlesOfParts>
  <Manager>SUNAO</Manager>
  <Company>EMTU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6-034</dc:title>
  <dc:subject>PROPOSTA TÉCNICA DA CONCESSÃO</dc:subject>
  <dc:creator>PAULO LEÃO</dc:creator>
  <cp:lastModifiedBy>Átila Sarkozy</cp:lastModifiedBy>
  <cp:lastPrinted>2017-08-14T12:11:27Z</cp:lastPrinted>
  <dcterms:created xsi:type="dcterms:W3CDTF">1999-07-28T11:23:06Z</dcterms:created>
  <dcterms:modified xsi:type="dcterms:W3CDTF">2017-09-11T12:01:16Z</dcterms:modified>
</cp:coreProperties>
</file>